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6" i="1" l="1"/>
  <c r="P25" i="1"/>
  <c r="O25" i="1"/>
  <c r="N25" i="1"/>
  <c r="M25" i="1"/>
  <c r="L25" i="1"/>
  <c r="K25" i="1"/>
  <c r="J25" i="1"/>
  <c r="P24" i="1"/>
  <c r="O24" i="1"/>
  <c r="N24" i="1"/>
  <c r="M24" i="1"/>
  <c r="L24" i="1"/>
  <c r="K24" i="1"/>
  <c r="J24" i="1"/>
  <c r="P23" i="1"/>
  <c r="O23" i="1"/>
  <c r="N23" i="1"/>
  <c r="N26" i="1" s="1"/>
  <c r="N27" i="1" s="1"/>
  <c r="M23" i="1"/>
  <c r="L23" i="1"/>
  <c r="K23" i="1"/>
  <c r="J23" i="1"/>
  <c r="J26" i="1" s="1"/>
  <c r="J27" i="1" s="1"/>
  <c r="H23" i="1"/>
  <c r="G23" i="1"/>
  <c r="F23" i="1"/>
  <c r="E23" i="1"/>
  <c r="P22" i="1"/>
  <c r="O22" i="1"/>
  <c r="N22" i="1"/>
  <c r="M22" i="1"/>
  <c r="L22" i="1"/>
  <c r="K22" i="1"/>
  <c r="J22" i="1"/>
  <c r="H22" i="1"/>
  <c r="G22" i="1"/>
  <c r="F22" i="1"/>
  <c r="E22" i="1"/>
  <c r="P21" i="1"/>
  <c r="O21" i="1"/>
  <c r="N21" i="1"/>
  <c r="M21" i="1"/>
  <c r="L21" i="1"/>
  <c r="K21" i="1"/>
  <c r="J21" i="1"/>
  <c r="H21" i="1"/>
  <c r="G21" i="1"/>
  <c r="F21" i="1"/>
  <c r="E21" i="1"/>
  <c r="P20" i="1"/>
  <c r="P26" i="1" s="1"/>
  <c r="P27" i="1" s="1"/>
  <c r="O20" i="1"/>
  <c r="O26" i="1" s="1"/>
  <c r="O27" i="1" s="1"/>
  <c r="N20" i="1"/>
  <c r="M20" i="1"/>
  <c r="M26" i="1" s="1"/>
  <c r="M27" i="1" s="1"/>
  <c r="L20" i="1"/>
  <c r="L26" i="1" s="1"/>
  <c r="L27" i="1" s="1"/>
  <c r="K20" i="1"/>
  <c r="K26" i="1" s="1"/>
  <c r="K27" i="1" s="1"/>
  <c r="J20" i="1"/>
  <c r="H20" i="1"/>
  <c r="G20" i="1"/>
  <c r="F20" i="1"/>
  <c r="E20" i="1"/>
  <c r="AC14" i="1"/>
  <c r="Y14" i="1"/>
  <c r="AE12" i="1"/>
  <c r="AE14" i="1" s="1"/>
  <c r="AD12" i="1"/>
  <c r="AD14" i="1" s="1"/>
  <c r="AC12" i="1"/>
  <c r="AC13" i="1" s="1"/>
  <c r="AB12" i="1"/>
  <c r="AB14" i="1" s="1"/>
  <c r="AA12" i="1"/>
  <c r="AA14" i="1" s="1"/>
  <c r="Z12" i="1"/>
  <c r="Z14" i="1" s="1"/>
  <c r="Y12" i="1"/>
  <c r="Y13" i="1" s="1"/>
  <c r="W12" i="1"/>
  <c r="W14" i="1" s="1"/>
  <c r="V12" i="1"/>
  <c r="U12" i="1"/>
  <c r="T12" i="1"/>
  <c r="T13" i="1" s="1"/>
  <c r="R12" i="1"/>
  <c r="R14" i="1" s="1"/>
  <c r="Q12" i="1"/>
  <c r="P12" i="1"/>
  <c r="O12" i="1"/>
  <c r="N12" i="1"/>
  <c r="N14" i="1" s="1"/>
  <c r="M12" i="1"/>
  <c r="F12" i="1"/>
  <c r="E12" i="1"/>
  <c r="D12" i="1"/>
  <c r="C12" i="1"/>
  <c r="X11" i="1"/>
  <c r="S11" i="1"/>
  <c r="L11" i="1"/>
  <c r="I25" i="1" s="1"/>
  <c r="K11" i="1"/>
  <c r="J11" i="1" s="1"/>
  <c r="C11" i="1"/>
  <c r="X10" i="1"/>
  <c r="S10" i="1"/>
  <c r="L10" i="1"/>
  <c r="K10" i="1" s="1"/>
  <c r="C10" i="1"/>
  <c r="X9" i="1"/>
  <c r="S9" i="1"/>
  <c r="S12" i="1" s="1"/>
  <c r="L9" i="1"/>
  <c r="I23" i="1" s="1"/>
  <c r="G9" i="1"/>
  <c r="D23" i="1" s="1"/>
  <c r="C9" i="1"/>
  <c r="X8" i="1"/>
  <c r="S8" i="1"/>
  <c r="L8" i="1"/>
  <c r="I22" i="1" s="1"/>
  <c r="G8" i="1"/>
  <c r="D22" i="1" s="1"/>
  <c r="C8" i="1"/>
  <c r="X7" i="1"/>
  <c r="S7" i="1"/>
  <c r="L7" i="1"/>
  <c r="I21" i="1" s="1"/>
  <c r="G7" i="1"/>
  <c r="D21" i="1" s="1"/>
  <c r="C7" i="1"/>
  <c r="X6" i="1"/>
  <c r="X12" i="1" s="1"/>
  <c r="S6" i="1"/>
  <c r="L6" i="1"/>
  <c r="I20" i="1" s="1"/>
  <c r="G6" i="1"/>
  <c r="D20" i="1" s="1"/>
  <c r="C6" i="1"/>
  <c r="X13" i="1" l="1"/>
  <c r="AD13" i="1"/>
  <c r="Z13" i="1"/>
  <c r="U13" i="1"/>
  <c r="G25" i="1"/>
  <c r="I11" i="1"/>
  <c r="Q13" i="1"/>
  <c r="H24" i="1"/>
  <c r="H26" i="1" s="1"/>
  <c r="H27" i="1" s="1"/>
  <c r="J10" i="1"/>
  <c r="K12" i="1"/>
  <c r="V13" i="1"/>
  <c r="T14" i="1"/>
  <c r="S13" i="1"/>
  <c r="O14" i="1"/>
  <c r="I24" i="1"/>
  <c r="I26" i="1" s="1"/>
  <c r="I27" i="1" s="1"/>
  <c r="L12" i="1"/>
  <c r="P13" i="1" s="1"/>
  <c r="W13" i="1"/>
  <c r="AA13" i="1"/>
  <c r="AE13" i="1"/>
  <c r="P14" i="1"/>
  <c r="U14" i="1"/>
  <c r="AB13" i="1"/>
  <c r="M14" i="1"/>
  <c r="Q14" i="1"/>
  <c r="V14" i="1"/>
  <c r="H25" i="1"/>
  <c r="J12" i="1" l="1"/>
  <c r="G24" i="1"/>
  <c r="G26" i="1" s="1"/>
  <c r="G27" i="1" s="1"/>
  <c r="I10" i="1"/>
  <c r="M13" i="1"/>
  <c r="F25" i="1"/>
  <c r="H11" i="1"/>
  <c r="K14" i="1"/>
  <c r="L13" i="1"/>
  <c r="R13" i="1"/>
  <c r="N13" i="1"/>
  <c r="O13" i="1"/>
  <c r="I12" i="1" l="1"/>
  <c r="F24" i="1"/>
  <c r="F26" i="1" s="1"/>
  <c r="F27" i="1" s="1"/>
  <c r="H10" i="1"/>
  <c r="G11" i="1"/>
  <c r="D25" i="1" s="1"/>
  <c r="E25" i="1"/>
  <c r="J14" i="1"/>
  <c r="G10" i="1" l="1"/>
  <c r="E24" i="1"/>
  <c r="E26" i="1" s="1"/>
  <c r="E27" i="1" s="1"/>
  <c r="H12" i="1"/>
  <c r="I14" i="1"/>
  <c r="H14" i="1" l="1"/>
  <c r="D24" i="1"/>
  <c r="D26" i="1" s="1"/>
  <c r="D27" i="1" s="1"/>
  <c r="G12" i="1"/>
  <c r="H13" i="1" s="1"/>
  <c r="G13" i="1" l="1"/>
  <c r="K13" i="1"/>
  <c r="J13" i="1"/>
  <c r="I13" i="1"/>
</calcChain>
</file>

<file path=xl/sharedStrings.xml><?xml version="1.0" encoding="utf-8"?>
<sst xmlns="http://schemas.openxmlformats.org/spreadsheetml/2006/main" count="73" uniqueCount="35">
  <si>
    <t>Трудоустройство выпускников 2024г.</t>
  </si>
  <si>
    <t>Бюджетная форма обучения</t>
  </si>
  <si>
    <t>Внебюджетная форма обучения</t>
  </si>
  <si>
    <t>Т/у по специальности</t>
  </si>
  <si>
    <t>Ушли из отрасли</t>
  </si>
  <si>
    <t>Специальность</t>
  </si>
  <si>
    <t>Всего выпускников</t>
  </si>
  <si>
    <t>внебюджет</t>
  </si>
  <si>
    <t>бюджет</t>
  </si>
  <si>
    <t>вакансии от ГМО</t>
  </si>
  <si>
    <t>Т/у  ВСЕГО</t>
  </si>
  <si>
    <t>ГМО региона</t>
  </si>
  <si>
    <t>ЧМО региона</t>
  </si>
  <si>
    <t>иные организации региона</t>
  </si>
  <si>
    <t>уехали в другой регион</t>
  </si>
  <si>
    <t>Ушли из отрасли ВСЕГО</t>
  </si>
  <si>
    <t>обучение</t>
  </si>
  <si>
    <t>не по профилю</t>
  </si>
  <si>
    <t>уход за ребенком</t>
  </si>
  <si>
    <t>самозанятые + ИП</t>
  </si>
  <si>
    <t xml:space="preserve">не т/у </t>
  </si>
  <si>
    <t>РА</t>
  </si>
  <si>
    <t>не т/у</t>
  </si>
  <si>
    <t>переезд из РФ</t>
  </si>
  <si>
    <t>Лечебное дело</t>
  </si>
  <si>
    <t>Сестринское дело</t>
  </si>
  <si>
    <t>Акушерское дело</t>
  </si>
  <si>
    <t>Лабораторная диагностика</t>
  </si>
  <si>
    <t>Стоматология ортопедическая</t>
  </si>
  <si>
    <t>Фармация</t>
  </si>
  <si>
    <t>ВСЕГО:</t>
  </si>
  <si>
    <t>Процент от числа ТУ по специальности / ушедших</t>
  </si>
  <si>
    <t>Процент от выпуска</t>
  </si>
  <si>
    <t>Общий свод</t>
  </si>
  <si>
    <t>Трудоустройство выпускников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</si>
</sst>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horizontal="right" wrapText="1"/>
    </xf>
    <xf numFmtId="0" fontId="8" fillId="0" borderId="22" xfId="0" applyFont="1" applyBorder="1"/>
    <xf numFmtId="0" fontId="10" fillId="5" borderId="23" xfId="0" applyFont="1" applyFill="1" applyBorder="1"/>
    <xf numFmtId="0" fontId="7" fillId="2" borderId="21" xfId="0" applyFont="1" applyFill="1" applyBorder="1"/>
    <xf numFmtId="0" fontId="8" fillId="2" borderId="22" xfId="0" applyFont="1" applyFill="1" applyBorder="1"/>
    <xf numFmtId="0" fontId="8" fillId="2" borderId="22" xfId="0" applyNumberFormat="1" applyFont="1" applyFill="1" applyBorder="1"/>
    <xf numFmtId="0" fontId="8" fillId="2" borderId="24" xfId="0" applyNumberFormat="1" applyFont="1" applyFill="1" applyBorder="1"/>
    <xf numFmtId="0" fontId="7" fillId="2" borderId="25" xfId="0" applyFont="1" applyFill="1" applyBorder="1"/>
    <xf numFmtId="0" fontId="10" fillId="2" borderId="22" xfId="0" applyFont="1" applyFill="1" applyBorder="1"/>
    <xf numFmtId="0" fontId="8" fillId="2" borderId="23" xfId="0" applyFont="1" applyFill="1" applyBorder="1"/>
    <xf numFmtId="0" fontId="7" fillId="3" borderId="21" xfId="0" applyFont="1" applyFill="1" applyBorder="1"/>
    <xf numFmtId="0" fontId="8" fillId="3" borderId="22" xfId="0" applyNumberFormat="1" applyFont="1" applyFill="1" applyBorder="1"/>
    <xf numFmtId="0" fontId="8" fillId="3" borderId="24" xfId="0" applyNumberFormat="1" applyFont="1" applyFill="1" applyBorder="1"/>
    <xf numFmtId="0" fontId="8" fillId="3" borderId="23" xfId="0" applyNumberFormat="1" applyFont="1" applyFill="1" applyBorder="1"/>
    <xf numFmtId="0" fontId="8" fillId="3" borderId="22" xfId="0" applyFont="1" applyFill="1" applyBorder="1"/>
    <xf numFmtId="0" fontId="11" fillId="3" borderId="26" xfId="0" applyFont="1" applyFill="1" applyBorder="1"/>
    <xf numFmtId="0" fontId="12" fillId="3" borderId="23" xfId="0" applyFont="1" applyFill="1" applyBorder="1"/>
    <xf numFmtId="0" fontId="10" fillId="2" borderId="22" xfId="0" applyNumberFormat="1" applyFont="1" applyFill="1" applyBorder="1"/>
    <xf numFmtId="0" fontId="10" fillId="2" borderId="24" xfId="0" applyNumberFormat="1" applyFont="1" applyFill="1" applyBorder="1"/>
    <xf numFmtId="0" fontId="10" fillId="2" borderId="23" xfId="0" applyFont="1" applyFill="1" applyBorder="1"/>
    <xf numFmtId="0" fontId="10" fillId="3" borderId="22" xfId="0" applyNumberFormat="1" applyFont="1" applyFill="1" applyBorder="1"/>
    <xf numFmtId="0" fontId="10" fillId="3" borderId="24" xfId="0" applyNumberFormat="1" applyFont="1" applyFill="1" applyBorder="1"/>
    <xf numFmtId="0" fontId="10" fillId="3" borderId="23" xfId="0" applyNumberFormat="1" applyFont="1" applyFill="1" applyBorder="1"/>
    <xf numFmtId="0" fontId="10" fillId="3" borderId="22" xfId="0" applyFont="1" applyFill="1" applyBorder="1"/>
    <xf numFmtId="0" fontId="13" fillId="3" borderId="26" xfId="0" applyFont="1" applyFill="1" applyBorder="1"/>
    <xf numFmtId="0" fontId="10" fillId="3" borderId="23" xfId="0" applyFont="1" applyFill="1" applyBorder="1"/>
    <xf numFmtId="0" fontId="8" fillId="5" borderId="23" xfId="0" applyFont="1" applyFill="1" applyBorder="1"/>
    <xf numFmtId="0" fontId="12" fillId="2" borderId="23" xfId="0" applyFont="1" applyFill="1" applyBorder="1"/>
    <xf numFmtId="0" fontId="12" fillId="3" borderId="22" xfId="0" applyNumberFormat="1" applyFont="1" applyFill="1" applyBorder="1"/>
    <xf numFmtId="0" fontId="12" fillId="3" borderId="22" xfId="0" applyFont="1" applyFill="1" applyBorder="1"/>
    <xf numFmtId="0" fontId="12" fillId="2" borderId="22" xfId="0" applyNumberFormat="1" applyFont="1" applyFill="1" applyBorder="1"/>
    <xf numFmtId="0" fontId="12" fillId="2" borderId="24" xfId="0" applyNumberFormat="1" applyFont="1" applyFill="1" applyBorder="1"/>
    <xf numFmtId="0" fontId="12" fillId="2" borderId="22" xfId="0" applyFont="1" applyFill="1" applyBorder="1"/>
    <xf numFmtId="0" fontId="14" fillId="2" borderId="22" xfId="0" applyFont="1" applyFill="1" applyBorder="1"/>
    <xf numFmtId="0" fontId="15" fillId="2" borderId="21" xfId="0" applyFont="1" applyFill="1" applyBorder="1"/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horizontal="right" wrapText="1"/>
    </xf>
    <xf numFmtId="0" fontId="8" fillId="0" borderId="28" xfId="0" applyFont="1" applyBorder="1"/>
    <xf numFmtId="0" fontId="8" fillId="5" borderId="29" xfId="0" applyFont="1" applyFill="1" applyBorder="1"/>
    <xf numFmtId="0" fontId="15" fillId="2" borderId="27" xfId="0" applyFont="1" applyFill="1" applyBorder="1"/>
    <xf numFmtId="0" fontId="12" fillId="2" borderId="28" xfId="0" applyFont="1" applyFill="1" applyBorder="1"/>
    <xf numFmtId="0" fontId="7" fillId="2" borderId="30" xfId="0" applyFont="1" applyFill="1" applyBorder="1"/>
    <xf numFmtId="0" fontId="14" fillId="2" borderId="28" xfId="0" applyFont="1" applyFill="1" applyBorder="1"/>
    <xf numFmtId="0" fontId="12" fillId="2" borderId="29" xfId="0" applyFont="1" applyFill="1" applyBorder="1"/>
    <xf numFmtId="0" fontId="7" fillId="3" borderId="31" xfId="0" applyFont="1" applyFill="1" applyBorder="1"/>
    <xf numFmtId="0" fontId="12" fillId="3" borderId="32" xfId="0" applyNumberFormat="1" applyFont="1" applyFill="1" applyBorder="1"/>
    <xf numFmtId="0" fontId="8" fillId="3" borderId="32" xfId="0" applyNumberFormat="1" applyFont="1" applyFill="1" applyBorder="1"/>
    <xf numFmtId="0" fontId="8" fillId="3" borderId="32" xfId="0" applyFont="1" applyFill="1" applyBorder="1"/>
    <xf numFmtId="0" fontId="11" fillId="3" borderId="33" xfId="0" applyFont="1" applyFill="1" applyBorder="1"/>
    <xf numFmtId="0" fontId="12" fillId="3" borderId="32" xfId="0" applyFont="1" applyFill="1" applyBorder="1"/>
    <xf numFmtId="0" fontId="12" fillId="3" borderId="34" xfId="0" applyFont="1" applyFill="1" applyBorder="1"/>
    <xf numFmtId="0" fontId="7" fillId="0" borderId="35" xfId="0" applyFont="1" applyBorder="1" applyAlignment="1">
      <alignment horizontal="right" wrapText="1"/>
    </xf>
    <xf numFmtId="0" fontId="7" fillId="0" borderId="36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2" borderId="35" xfId="0" applyFont="1" applyFill="1" applyBorder="1" applyAlignment="1">
      <alignment wrapText="1"/>
    </xf>
    <xf numFmtId="0" fontId="7" fillId="2" borderId="38" xfId="0" applyFont="1" applyFill="1" applyBorder="1"/>
    <xf numFmtId="0" fontId="7" fillId="2" borderId="36" xfId="0" applyFont="1" applyFill="1" applyBorder="1" applyAlignment="1">
      <alignment wrapText="1"/>
    </xf>
    <xf numFmtId="0" fontId="16" fillId="2" borderId="36" xfId="0" applyFont="1" applyFill="1" applyBorder="1" applyAlignment="1">
      <alignment wrapText="1"/>
    </xf>
    <xf numFmtId="0" fontId="7" fillId="2" borderId="37" xfId="0" applyFont="1" applyFill="1" applyBorder="1" applyAlignment="1">
      <alignment wrapText="1"/>
    </xf>
    <xf numFmtId="0" fontId="7" fillId="3" borderId="39" xfId="0" applyFont="1" applyFill="1" applyBorder="1" applyAlignment="1">
      <alignment wrapText="1"/>
    </xf>
    <xf numFmtId="0" fontId="7" fillId="3" borderId="39" xfId="0" applyFont="1" applyFill="1" applyBorder="1"/>
    <xf numFmtId="0" fontId="7" fillId="3" borderId="40" xfId="0" applyFont="1" applyFill="1" applyBorder="1" applyAlignment="1">
      <alignment wrapText="1"/>
    </xf>
    <xf numFmtId="0" fontId="2" fillId="0" borderId="0" xfId="0" applyFont="1"/>
    <xf numFmtId="0" fontId="17" fillId="6" borderId="14" xfId="0" applyFont="1" applyFill="1" applyBorder="1" applyAlignment="1">
      <alignment horizontal="center" wrapText="1"/>
    </xf>
    <xf numFmtId="164" fontId="18" fillId="6" borderId="41" xfId="0" applyNumberFormat="1" applyFont="1" applyFill="1" applyBorder="1" applyAlignment="1">
      <alignment horizontal="center" vertical="center"/>
    </xf>
    <xf numFmtId="164" fontId="19" fillId="6" borderId="14" xfId="0" applyNumberFormat="1" applyFont="1" applyFill="1" applyBorder="1"/>
    <xf numFmtId="164" fontId="18" fillId="6" borderId="14" xfId="0" applyNumberFormat="1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wrapText="1"/>
    </xf>
    <xf numFmtId="164" fontId="19" fillId="6" borderId="22" xfId="0" applyNumberFormat="1" applyFont="1" applyFill="1" applyBorder="1"/>
    <xf numFmtId="164" fontId="18" fillId="6" borderId="2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164" fontId="19" fillId="0" borderId="0" xfId="0" applyNumberFormat="1" applyFont="1"/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5" fillId="0" borderId="0" xfId="0" applyFont="1" applyBorder="1"/>
    <xf numFmtId="164" fontId="20" fillId="0" borderId="0" xfId="0" applyNumberFormat="1" applyFont="1"/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7" fillId="7" borderId="21" xfId="0" applyFont="1" applyFill="1" applyBorder="1"/>
    <xf numFmtId="0" fontId="8" fillId="7" borderId="22" xfId="0" applyNumberFormat="1" applyFont="1" applyFill="1" applyBorder="1"/>
    <xf numFmtId="0" fontId="8" fillId="7" borderId="24" xfId="0" applyNumberFormat="1" applyFont="1" applyFill="1" applyBorder="1"/>
    <xf numFmtId="0" fontId="8" fillId="7" borderId="23" xfId="0" applyNumberFormat="1" applyFont="1" applyFill="1" applyBorder="1"/>
    <xf numFmtId="0" fontId="7" fillId="7" borderId="25" xfId="0" applyFont="1" applyFill="1" applyBorder="1"/>
    <xf numFmtId="0" fontId="8" fillId="7" borderId="22" xfId="0" applyFont="1" applyFill="1" applyBorder="1"/>
    <xf numFmtId="0" fontId="8" fillId="7" borderId="46" xfId="0" applyFont="1" applyFill="1" applyBorder="1"/>
    <xf numFmtId="0" fontId="5" fillId="7" borderId="24" xfId="0" applyNumberFormat="1" applyFont="1" applyFill="1" applyBorder="1"/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horizontal="right" wrapText="1"/>
    </xf>
    <xf numFmtId="0" fontId="7" fillId="7" borderId="31" xfId="0" applyFont="1" applyFill="1" applyBorder="1"/>
    <xf numFmtId="0" fontId="8" fillId="7" borderId="32" xfId="0" applyNumberFormat="1" applyFont="1" applyFill="1" applyBorder="1"/>
    <xf numFmtId="0" fontId="5" fillId="7" borderId="47" xfId="0" applyNumberFormat="1" applyFont="1" applyFill="1" applyBorder="1"/>
    <xf numFmtId="0" fontId="5" fillId="7" borderId="34" xfId="0" applyNumberFormat="1" applyFont="1" applyFill="1" applyBorder="1"/>
    <xf numFmtId="0" fontId="8" fillId="7" borderId="32" xfId="0" applyFont="1" applyFill="1" applyBorder="1"/>
    <xf numFmtId="0" fontId="8" fillId="7" borderId="48" xfId="0" applyFont="1" applyFill="1" applyBorder="1"/>
    <xf numFmtId="0" fontId="7" fillId="0" borderId="42" xfId="0" applyFont="1" applyBorder="1" applyAlignment="1">
      <alignment horizontal="right" wrapText="1"/>
    </xf>
    <xf numFmtId="0" fontId="7" fillId="0" borderId="44" xfId="0" applyFont="1" applyBorder="1" applyAlignment="1">
      <alignment horizontal="right" wrapText="1"/>
    </xf>
    <xf numFmtId="0" fontId="7" fillId="7" borderId="42" xfId="0" applyFont="1" applyFill="1" applyBorder="1" applyAlignment="1">
      <alignment wrapText="1"/>
    </xf>
    <xf numFmtId="0" fontId="7" fillId="7" borderId="44" xfId="0" applyFont="1" applyFill="1" applyBorder="1" applyAlignment="1">
      <alignment wrapText="1"/>
    </xf>
    <xf numFmtId="0" fontId="7" fillId="7" borderId="45" xfId="0" applyFont="1" applyFill="1" applyBorder="1" applyAlignment="1">
      <alignment wrapText="1"/>
    </xf>
    <xf numFmtId="0" fontId="17" fillId="6" borderId="39" xfId="0" applyFont="1" applyFill="1" applyBorder="1" applyAlignment="1">
      <alignment horizontal="center" wrapText="1"/>
    </xf>
    <xf numFmtId="0" fontId="17" fillId="6" borderId="40" xfId="0" applyFont="1" applyFill="1" applyBorder="1" applyAlignment="1">
      <alignment horizontal="center" wrapText="1"/>
    </xf>
    <xf numFmtId="164" fontId="7" fillId="6" borderId="39" xfId="1" applyNumberFormat="1" applyFont="1" applyFill="1" applyBorder="1"/>
    <xf numFmtId="164" fontId="7" fillId="6" borderId="49" xfId="1" applyNumberFormat="1" applyFont="1" applyFill="1" applyBorder="1"/>
    <xf numFmtId="164" fontId="7" fillId="6" borderId="40" xfId="1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5"/>
  <sheetViews>
    <sheetView tabSelected="1" zoomScale="55" zoomScaleNormal="55" workbookViewId="0">
      <selection activeCell="B2" sqref="B2"/>
    </sheetView>
  </sheetViews>
  <sheetFormatPr defaultRowHeight="15" x14ac:dyDescent="0.25"/>
  <cols>
    <col min="1" max="1" width="6.140625" customWidth="1"/>
    <col min="2" max="2" width="25" style="3" customWidth="1"/>
    <col min="3" max="3" width="19" style="3" customWidth="1"/>
    <col min="4" max="5" width="12.7109375" style="3" customWidth="1"/>
    <col min="6" max="6" width="12.7109375" style="4" customWidth="1"/>
    <col min="7" max="7" width="14.28515625" style="4" customWidth="1"/>
    <col min="8" max="8" width="11.5703125" style="4" customWidth="1"/>
    <col min="9" max="10" width="11.7109375" style="4" customWidth="1"/>
    <col min="11" max="11" width="12" style="4" customWidth="1"/>
    <col min="12" max="12" width="14.7109375" style="4" customWidth="1"/>
    <col min="13" max="13" width="13.28515625" style="4" customWidth="1"/>
    <col min="14" max="14" width="11.85546875" style="4" customWidth="1"/>
    <col min="15" max="15" width="12.42578125" style="4" customWidth="1"/>
    <col min="16" max="17" width="12.5703125" style="4" customWidth="1"/>
    <col min="18" max="18" width="10.28515625" style="4" customWidth="1"/>
    <col min="19" max="19" width="13.28515625" style="4" customWidth="1"/>
    <col min="20" max="23" width="12.7109375" style="4" customWidth="1"/>
    <col min="24" max="24" width="13.85546875" style="4" customWidth="1"/>
    <col min="25" max="26" width="12.7109375" style="4" customWidth="1"/>
    <col min="27" max="27" width="11.85546875" style="4" customWidth="1"/>
    <col min="28" max="29" width="12.7109375" style="4" customWidth="1"/>
    <col min="30" max="30" width="11.28515625" style="4" customWidth="1"/>
    <col min="31" max="31" width="12.7109375" style="4" customWidth="1"/>
  </cols>
  <sheetData>
    <row r="1" spans="2:31" ht="33" x14ac:dyDescent="0.25">
      <c r="B1" s="1" t="s">
        <v>34</v>
      </c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31" ht="16.5" thickBot="1" x14ac:dyDescent="0.3">
      <c r="B2" s="2"/>
    </row>
    <row r="3" spans="2:31" ht="21" thickBot="1" x14ac:dyDescent="0.3">
      <c r="B3" s="5">
        <v>2024</v>
      </c>
      <c r="C3" s="6"/>
      <c r="D3" s="6"/>
      <c r="E3" s="6"/>
      <c r="F3" s="7"/>
      <c r="G3" s="8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 t="s">
        <v>2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3"/>
    </row>
    <row r="4" spans="2:31" ht="20.25" x14ac:dyDescent="0.25">
      <c r="B4" s="14"/>
      <c r="C4" s="15"/>
      <c r="D4" s="15"/>
      <c r="E4" s="15"/>
      <c r="F4" s="16"/>
      <c r="G4" s="17" t="s">
        <v>3</v>
      </c>
      <c r="H4" s="18"/>
      <c r="I4" s="18"/>
      <c r="J4" s="18"/>
      <c r="K4" s="18"/>
      <c r="L4" s="17" t="s">
        <v>4</v>
      </c>
      <c r="M4" s="18"/>
      <c r="N4" s="18"/>
      <c r="O4" s="18"/>
      <c r="P4" s="18"/>
      <c r="Q4" s="18"/>
      <c r="R4" s="19"/>
      <c r="S4" s="20" t="s">
        <v>3</v>
      </c>
      <c r="T4" s="21"/>
      <c r="U4" s="21"/>
      <c r="V4" s="22"/>
      <c r="W4" s="23"/>
      <c r="X4" s="24" t="s">
        <v>4</v>
      </c>
      <c r="Y4" s="25"/>
      <c r="Z4" s="25"/>
      <c r="AA4" s="26"/>
      <c r="AB4" s="26"/>
      <c r="AC4" s="26"/>
      <c r="AD4" s="26"/>
      <c r="AE4" s="27"/>
    </row>
    <row r="5" spans="2:31" s="42" customFormat="1" ht="75" x14ac:dyDescent="0.25">
      <c r="B5" s="28" t="s">
        <v>5</v>
      </c>
      <c r="C5" s="29" t="s">
        <v>6</v>
      </c>
      <c r="D5" s="29" t="s">
        <v>7</v>
      </c>
      <c r="E5" s="30" t="s">
        <v>8</v>
      </c>
      <c r="F5" s="31" t="s">
        <v>9</v>
      </c>
      <c r="G5" s="32" t="s">
        <v>10</v>
      </c>
      <c r="H5" s="33" t="s">
        <v>11</v>
      </c>
      <c r="I5" s="33" t="s">
        <v>12</v>
      </c>
      <c r="J5" s="34" t="s">
        <v>13</v>
      </c>
      <c r="K5" s="34" t="s">
        <v>14</v>
      </c>
      <c r="L5" s="35" t="s">
        <v>15</v>
      </c>
      <c r="M5" s="33" t="s">
        <v>16</v>
      </c>
      <c r="N5" s="33" t="s">
        <v>17</v>
      </c>
      <c r="O5" s="33" t="s">
        <v>18</v>
      </c>
      <c r="P5" s="33" t="s">
        <v>19</v>
      </c>
      <c r="Q5" s="33" t="s">
        <v>20</v>
      </c>
      <c r="R5" s="36" t="s">
        <v>21</v>
      </c>
      <c r="S5" s="37" t="s">
        <v>10</v>
      </c>
      <c r="T5" s="38" t="s">
        <v>11</v>
      </c>
      <c r="U5" s="38" t="s">
        <v>12</v>
      </c>
      <c r="V5" s="39" t="s">
        <v>13</v>
      </c>
      <c r="W5" s="40" t="s">
        <v>14</v>
      </c>
      <c r="X5" s="37" t="s">
        <v>15</v>
      </c>
      <c r="Y5" s="38" t="s">
        <v>16</v>
      </c>
      <c r="Z5" s="41" t="s">
        <v>17</v>
      </c>
      <c r="AA5" s="38" t="s">
        <v>18</v>
      </c>
      <c r="AB5" s="38" t="s">
        <v>19</v>
      </c>
      <c r="AC5" s="38" t="s">
        <v>22</v>
      </c>
      <c r="AD5" s="38" t="s">
        <v>21</v>
      </c>
      <c r="AE5" s="40" t="s">
        <v>23</v>
      </c>
    </row>
    <row r="6" spans="2:31" ht="20.25" x14ac:dyDescent="0.3">
      <c r="B6" s="43" t="s">
        <v>24</v>
      </c>
      <c r="C6" s="44">
        <f>D6+E6</f>
        <v>365</v>
      </c>
      <c r="D6" s="44">
        <v>142</v>
      </c>
      <c r="E6" s="45">
        <v>223</v>
      </c>
      <c r="F6" s="46">
        <v>342</v>
      </c>
      <c r="G6" s="47">
        <f>H6+I6+J6+K6</f>
        <v>160</v>
      </c>
      <c r="H6" s="48">
        <v>115</v>
      </c>
      <c r="I6" s="49">
        <v>24</v>
      </c>
      <c r="J6" s="50">
        <v>4</v>
      </c>
      <c r="K6" s="50">
        <v>17</v>
      </c>
      <c r="L6" s="51">
        <f>M6+N6+O6+P6+Q6+R6</f>
        <v>63</v>
      </c>
      <c r="M6" s="48">
        <v>26</v>
      </c>
      <c r="N6" s="48">
        <v>10</v>
      </c>
      <c r="O6" s="52">
        <v>8</v>
      </c>
      <c r="P6" s="48">
        <v>6</v>
      </c>
      <c r="Q6" s="52">
        <v>4</v>
      </c>
      <c r="R6" s="53">
        <v>9</v>
      </c>
      <c r="S6" s="54">
        <f>T6+U6+V6+W6</f>
        <v>104</v>
      </c>
      <c r="T6" s="55">
        <v>85</v>
      </c>
      <c r="U6" s="55">
        <v>12</v>
      </c>
      <c r="V6" s="56">
        <v>4</v>
      </c>
      <c r="W6" s="57">
        <v>3</v>
      </c>
      <c r="X6" s="54">
        <f>Y6+Z6+AA6+AB6+AC6+AD6+AE6</f>
        <v>38</v>
      </c>
      <c r="Y6" s="58">
        <v>6</v>
      </c>
      <c r="Z6" s="59">
        <v>22</v>
      </c>
      <c r="AA6" s="58">
        <v>3</v>
      </c>
      <c r="AB6" s="58">
        <v>2</v>
      </c>
      <c r="AC6" s="58">
        <v>2</v>
      </c>
      <c r="AD6" s="58">
        <v>2</v>
      </c>
      <c r="AE6" s="60">
        <v>1</v>
      </c>
    </row>
    <row r="7" spans="2:31" ht="20.25" x14ac:dyDescent="0.3">
      <c r="B7" s="43" t="s">
        <v>25</v>
      </c>
      <c r="C7" s="44">
        <f t="shared" ref="C7:C10" si="0">D7+E7</f>
        <v>848</v>
      </c>
      <c r="D7" s="44">
        <v>474</v>
      </c>
      <c r="E7" s="45">
        <v>374</v>
      </c>
      <c r="F7" s="46">
        <v>953</v>
      </c>
      <c r="G7" s="47">
        <f t="shared" ref="G7:K11" si="1">H7+I7+J7+K7</f>
        <v>272</v>
      </c>
      <c r="H7" s="52">
        <v>162</v>
      </c>
      <c r="I7" s="61">
        <v>69</v>
      </c>
      <c r="J7" s="62">
        <v>5</v>
      </c>
      <c r="K7" s="62">
        <v>36</v>
      </c>
      <c r="L7" s="51">
        <f t="shared" ref="L7:L11" si="2">M7+N7+O7+P7+Q7+R7</f>
        <v>102</v>
      </c>
      <c r="M7" s="52">
        <v>53</v>
      </c>
      <c r="N7" s="52">
        <v>18</v>
      </c>
      <c r="O7" s="52">
        <v>11</v>
      </c>
      <c r="P7" s="52">
        <v>9</v>
      </c>
      <c r="Q7" s="52">
        <v>4</v>
      </c>
      <c r="R7" s="63">
        <v>7</v>
      </c>
      <c r="S7" s="54">
        <f t="shared" ref="S7:S10" si="3">T7+U7+V7+W7</f>
        <v>336</v>
      </c>
      <c r="T7" s="64">
        <v>209</v>
      </c>
      <c r="U7" s="64">
        <v>93</v>
      </c>
      <c r="V7" s="65">
        <v>19</v>
      </c>
      <c r="W7" s="66">
        <v>15</v>
      </c>
      <c r="X7" s="54">
        <f>Y7+Z7+AA7+AB7+AC7+AD7+AE7</f>
        <v>138</v>
      </c>
      <c r="Y7" s="67">
        <v>18</v>
      </c>
      <c r="Z7" s="68">
        <v>41</v>
      </c>
      <c r="AA7" s="67">
        <v>21</v>
      </c>
      <c r="AB7" s="67">
        <v>45</v>
      </c>
      <c r="AC7" s="67">
        <v>3</v>
      </c>
      <c r="AD7" s="67">
        <v>9</v>
      </c>
      <c r="AE7" s="69">
        <v>1</v>
      </c>
    </row>
    <row r="8" spans="2:31" ht="20.25" x14ac:dyDescent="0.3">
      <c r="B8" s="43" t="s">
        <v>26</v>
      </c>
      <c r="C8" s="44">
        <f t="shared" si="0"/>
        <v>61</v>
      </c>
      <c r="D8" s="44">
        <v>25</v>
      </c>
      <c r="E8" s="45">
        <v>36</v>
      </c>
      <c r="F8" s="70">
        <v>81</v>
      </c>
      <c r="G8" s="47">
        <f t="shared" si="1"/>
        <v>28</v>
      </c>
      <c r="H8" s="48">
        <v>19</v>
      </c>
      <c r="I8" s="49">
        <v>8</v>
      </c>
      <c r="J8" s="50">
        <v>0</v>
      </c>
      <c r="K8" s="50">
        <v>1</v>
      </c>
      <c r="L8" s="51">
        <f t="shared" si="2"/>
        <v>8</v>
      </c>
      <c r="M8" s="48">
        <v>5</v>
      </c>
      <c r="N8" s="48">
        <v>1</v>
      </c>
      <c r="O8" s="52">
        <v>2</v>
      </c>
      <c r="P8" s="48">
        <v>0</v>
      </c>
      <c r="Q8" s="52">
        <v>0</v>
      </c>
      <c r="R8" s="71">
        <v>0</v>
      </c>
      <c r="S8" s="54">
        <f t="shared" si="3"/>
        <v>18</v>
      </c>
      <c r="T8" s="55">
        <v>15</v>
      </c>
      <c r="U8" s="72">
        <v>2</v>
      </c>
      <c r="V8" s="72">
        <v>0</v>
      </c>
      <c r="W8" s="57">
        <v>1</v>
      </c>
      <c r="X8" s="54">
        <f t="shared" ref="X8:X11" si="4">Y8+Z8+AA8+AB8+AC8+AD8+AE8</f>
        <v>7</v>
      </c>
      <c r="Y8" s="58">
        <v>4</v>
      </c>
      <c r="Z8" s="59">
        <v>2</v>
      </c>
      <c r="AA8" s="58">
        <v>0</v>
      </c>
      <c r="AB8" s="73">
        <v>0</v>
      </c>
      <c r="AC8" s="73">
        <v>1</v>
      </c>
      <c r="AD8" s="73">
        <v>0</v>
      </c>
      <c r="AE8" s="60">
        <v>0</v>
      </c>
    </row>
    <row r="9" spans="2:31" ht="40.5" x14ac:dyDescent="0.3">
      <c r="B9" s="43" t="s">
        <v>27</v>
      </c>
      <c r="C9" s="44">
        <f t="shared" si="0"/>
        <v>29</v>
      </c>
      <c r="D9" s="44">
        <v>9</v>
      </c>
      <c r="E9" s="45">
        <v>20</v>
      </c>
      <c r="F9" s="70">
        <v>97</v>
      </c>
      <c r="G9" s="47">
        <f t="shared" si="1"/>
        <v>14</v>
      </c>
      <c r="H9" s="48">
        <v>8</v>
      </c>
      <c r="I9" s="74">
        <v>4</v>
      </c>
      <c r="J9" s="75">
        <v>0</v>
      </c>
      <c r="K9" s="50">
        <v>2</v>
      </c>
      <c r="L9" s="51">
        <f t="shared" si="2"/>
        <v>6</v>
      </c>
      <c r="M9" s="48">
        <v>5</v>
      </c>
      <c r="N9" s="76">
        <v>0</v>
      </c>
      <c r="O9" s="77">
        <v>0</v>
      </c>
      <c r="P9" s="76">
        <v>0</v>
      </c>
      <c r="Q9" s="77">
        <v>0</v>
      </c>
      <c r="R9" s="71">
        <v>1</v>
      </c>
      <c r="S9" s="54">
        <f t="shared" si="3"/>
        <v>8</v>
      </c>
      <c r="T9" s="55">
        <v>6</v>
      </c>
      <c r="U9" s="72">
        <v>2</v>
      </c>
      <c r="V9" s="72">
        <v>0</v>
      </c>
      <c r="W9" s="72">
        <v>0</v>
      </c>
      <c r="X9" s="54">
        <f t="shared" si="4"/>
        <v>1</v>
      </c>
      <c r="Y9" s="58">
        <v>1</v>
      </c>
      <c r="Z9" s="59">
        <v>0</v>
      </c>
      <c r="AA9" s="73">
        <v>0</v>
      </c>
      <c r="AB9" s="73">
        <v>0</v>
      </c>
      <c r="AC9" s="58">
        <v>0</v>
      </c>
      <c r="AD9" s="73">
        <v>0</v>
      </c>
      <c r="AE9" s="60">
        <v>0</v>
      </c>
    </row>
    <row r="10" spans="2:31" ht="40.5" x14ac:dyDescent="0.3">
      <c r="B10" s="43" t="s">
        <v>28</v>
      </c>
      <c r="C10" s="44">
        <f t="shared" si="0"/>
        <v>49</v>
      </c>
      <c r="D10" s="44">
        <v>49</v>
      </c>
      <c r="E10" s="45">
        <v>0</v>
      </c>
      <c r="F10" s="70">
        <v>0</v>
      </c>
      <c r="G10" s="78">
        <f t="shared" si="1"/>
        <v>0</v>
      </c>
      <c r="H10" s="76">
        <f t="shared" si="1"/>
        <v>0</v>
      </c>
      <c r="I10" s="76">
        <f t="shared" si="1"/>
        <v>0</v>
      </c>
      <c r="J10" s="76">
        <f t="shared" si="1"/>
        <v>0</v>
      </c>
      <c r="K10" s="76">
        <f t="shared" si="1"/>
        <v>0</v>
      </c>
      <c r="L10" s="51">
        <f t="shared" si="2"/>
        <v>0</v>
      </c>
      <c r="M10" s="76">
        <v>0</v>
      </c>
      <c r="N10" s="76">
        <v>0</v>
      </c>
      <c r="O10" s="77">
        <v>0</v>
      </c>
      <c r="P10" s="76">
        <v>0</v>
      </c>
      <c r="Q10" s="77">
        <v>0</v>
      </c>
      <c r="R10" s="71">
        <v>0</v>
      </c>
      <c r="S10" s="54">
        <f t="shared" si="3"/>
        <v>37</v>
      </c>
      <c r="T10" s="55">
        <v>12</v>
      </c>
      <c r="U10" s="55">
        <v>20</v>
      </c>
      <c r="V10" s="72">
        <v>0</v>
      </c>
      <c r="W10" s="57">
        <v>5</v>
      </c>
      <c r="X10" s="54">
        <f t="shared" si="4"/>
        <v>12</v>
      </c>
      <c r="Y10" s="58">
        <v>8</v>
      </c>
      <c r="Z10" s="59">
        <v>1</v>
      </c>
      <c r="AA10" s="73">
        <v>0</v>
      </c>
      <c r="AB10" s="58">
        <v>0</v>
      </c>
      <c r="AC10" s="58">
        <v>0</v>
      </c>
      <c r="AD10" s="73">
        <v>3</v>
      </c>
      <c r="AE10" s="69">
        <v>0</v>
      </c>
    </row>
    <row r="11" spans="2:31" ht="21" thickBot="1" x14ac:dyDescent="0.35">
      <c r="B11" s="79" t="s">
        <v>29</v>
      </c>
      <c r="C11" s="80">
        <f>D11+E11</f>
        <v>132</v>
      </c>
      <c r="D11" s="80">
        <v>132</v>
      </c>
      <c r="E11" s="81">
        <v>0</v>
      </c>
      <c r="F11" s="82">
        <v>8</v>
      </c>
      <c r="G11" s="83">
        <f t="shared" si="1"/>
        <v>0</v>
      </c>
      <c r="H11" s="84">
        <f t="shared" si="1"/>
        <v>0</v>
      </c>
      <c r="I11" s="84">
        <f t="shared" si="1"/>
        <v>0</v>
      </c>
      <c r="J11" s="84">
        <f t="shared" si="1"/>
        <v>0</v>
      </c>
      <c r="K11" s="84">
        <f t="shared" si="1"/>
        <v>0</v>
      </c>
      <c r="L11" s="85">
        <f t="shared" si="2"/>
        <v>0</v>
      </c>
      <c r="M11" s="84">
        <v>0</v>
      </c>
      <c r="N11" s="84">
        <v>0</v>
      </c>
      <c r="O11" s="86">
        <v>0</v>
      </c>
      <c r="P11" s="84">
        <v>0</v>
      </c>
      <c r="Q11" s="86">
        <v>0</v>
      </c>
      <c r="R11" s="87">
        <v>0</v>
      </c>
      <c r="S11" s="88">
        <f>T11+U11+V11+W11</f>
        <v>105</v>
      </c>
      <c r="T11" s="89">
        <v>0</v>
      </c>
      <c r="U11" s="90">
        <v>101</v>
      </c>
      <c r="V11" s="89">
        <v>1</v>
      </c>
      <c r="W11" s="89">
        <v>3</v>
      </c>
      <c r="X11" s="88">
        <f t="shared" si="4"/>
        <v>27</v>
      </c>
      <c r="Y11" s="91">
        <v>7</v>
      </c>
      <c r="Z11" s="92">
        <v>16</v>
      </c>
      <c r="AA11" s="91">
        <v>1</v>
      </c>
      <c r="AB11" s="91">
        <v>0</v>
      </c>
      <c r="AC11" s="91">
        <v>2</v>
      </c>
      <c r="AD11" s="93">
        <v>1</v>
      </c>
      <c r="AE11" s="94">
        <v>0</v>
      </c>
    </row>
    <row r="12" spans="2:31" s="107" customFormat="1" ht="21" thickBot="1" x14ac:dyDescent="0.35">
      <c r="B12" s="95" t="s">
        <v>30</v>
      </c>
      <c r="C12" s="96">
        <f>SUM(D12:E12)</f>
        <v>1484</v>
      </c>
      <c r="D12" s="96">
        <f>SUM(D6:D11)</f>
        <v>831</v>
      </c>
      <c r="E12" s="97">
        <f>SUM(E6:E11)</f>
        <v>653</v>
      </c>
      <c r="F12" s="98">
        <f>SUM(F6:F11)</f>
        <v>1481</v>
      </c>
      <c r="G12" s="99">
        <f>SUM(G6:G11)</f>
        <v>474</v>
      </c>
      <c r="H12" s="99">
        <f t="shared" ref="H12:K12" si="5">SUM(H6:H11)</f>
        <v>304</v>
      </c>
      <c r="I12" s="99">
        <f t="shared" si="5"/>
        <v>105</v>
      </c>
      <c r="J12" s="99">
        <f t="shared" si="5"/>
        <v>9</v>
      </c>
      <c r="K12" s="99">
        <f t="shared" si="5"/>
        <v>56</v>
      </c>
      <c r="L12" s="100">
        <f t="shared" ref="L12" si="6">SUM(M12:R12)</f>
        <v>179</v>
      </c>
      <c r="M12" s="101">
        <f t="shared" ref="M12:Q12" si="7">SUM(M6:M11)</f>
        <v>89</v>
      </c>
      <c r="N12" s="101">
        <f t="shared" si="7"/>
        <v>29</v>
      </c>
      <c r="O12" s="102">
        <f t="shared" si="7"/>
        <v>21</v>
      </c>
      <c r="P12" s="102">
        <f t="shared" si="7"/>
        <v>15</v>
      </c>
      <c r="Q12" s="102">
        <f t="shared" si="7"/>
        <v>8</v>
      </c>
      <c r="R12" s="103">
        <f>SUM(R6:R11)</f>
        <v>17</v>
      </c>
      <c r="S12" s="104">
        <f t="shared" ref="S12:V12" si="8">SUM(S6:S11)</f>
        <v>608</v>
      </c>
      <c r="T12" s="104">
        <f t="shared" si="8"/>
        <v>327</v>
      </c>
      <c r="U12" s="104">
        <f t="shared" si="8"/>
        <v>230</v>
      </c>
      <c r="V12" s="104">
        <f t="shared" si="8"/>
        <v>24</v>
      </c>
      <c r="W12" s="104">
        <f>SUM(W6:W11)</f>
        <v>27</v>
      </c>
      <c r="X12" s="105">
        <f t="shared" ref="X12:AD12" si="9">SUM(X6:X11)</f>
        <v>223</v>
      </c>
      <c r="Y12" s="106">
        <f t="shared" si="9"/>
        <v>44</v>
      </c>
      <c r="Z12" s="106">
        <f>SUM(Z6:Z11)</f>
        <v>82</v>
      </c>
      <c r="AA12" s="106">
        <f t="shared" si="9"/>
        <v>25</v>
      </c>
      <c r="AB12" s="106">
        <f t="shared" si="9"/>
        <v>47</v>
      </c>
      <c r="AC12" s="106">
        <f t="shared" si="9"/>
        <v>8</v>
      </c>
      <c r="AD12" s="106">
        <f t="shared" si="9"/>
        <v>15</v>
      </c>
      <c r="AE12" s="106">
        <f>SUM(AE6:AE11)</f>
        <v>2</v>
      </c>
    </row>
    <row r="13" spans="2:31" ht="21" x14ac:dyDescent="0.35">
      <c r="B13" s="108" t="s">
        <v>31</v>
      </c>
      <c r="C13" s="108"/>
      <c r="D13" s="108"/>
      <c r="E13" s="108"/>
      <c r="F13" s="108"/>
      <c r="G13" s="109">
        <f>G12/E12</f>
        <v>0.7258805513016845</v>
      </c>
      <c r="H13" s="110">
        <f>H12/G12</f>
        <v>0.64135021097046419</v>
      </c>
      <c r="I13" s="110">
        <f>I12/G12</f>
        <v>0.22151898734177214</v>
      </c>
      <c r="J13" s="110">
        <f>J12/G12</f>
        <v>1.8987341772151899E-2</v>
      </c>
      <c r="K13" s="110">
        <f>K12/G12</f>
        <v>0.11814345991561181</v>
      </c>
      <c r="L13" s="109">
        <f>L12/E12</f>
        <v>0.27411944869831545</v>
      </c>
      <c r="M13" s="110">
        <f>M12/L12</f>
        <v>0.4972067039106145</v>
      </c>
      <c r="N13" s="110">
        <f>N12/L12</f>
        <v>0.16201117318435754</v>
      </c>
      <c r="O13" s="110">
        <f>O12/L12</f>
        <v>0.11731843575418995</v>
      </c>
      <c r="P13" s="110">
        <f>P12/L12</f>
        <v>8.3798882681564241E-2</v>
      </c>
      <c r="Q13" s="110">
        <f>Q12/L12</f>
        <v>4.4692737430167599E-2</v>
      </c>
      <c r="R13" s="110">
        <f>R12/L12</f>
        <v>9.4972067039106142E-2</v>
      </c>
      <c r="S13" s="111">
        <f>S12/D12</f>
        <v>0.73164861612515042</v>
      </c>
      <c r="T13" s="110">
        <f>T12/S12</f>
        <v>0.53782894736842102</v>
      </c>
      <c r="U13" s="110">
        <f>U12/S12</f>
        <v>0.37828947368421051</v>
      </c>
      <c r="V13" s="110">
        <f>V12/S12</f>
        <v>3.9473684210526314E-2</v>
      </c>
      <c r="W13" s="110">
        <f>W12/S12</f>
        <v>4.4407894736842105E-2</v>
      </c>
      <c r="X13" s="111">
        <f>X12/D12</f>
        <v>0.26835138387484958</v>
      </c>
      <c r="Y13" s="110">
        <f>Y12/X12</f>
        <v>0.19730941704035873</v>
      </c>
      <c r="Z13" s="110">
        <f>Z12/X12</f>
        <v>0.36771300448430494</v>
      </c>
      <c r="AA13" s="110">
        <f>AA12/X12</f>
        <v>0.11210762331838565</v>
      </c>
      <c r="AB13" s="110">
        <f>AB12/X12</f>
        <v>0.21076233183856502</v>
      </c>
      <c r="AC13" s="110">
        <f>AC12/X12</f>
        <v>3.5874439461883408E-2</v>
      </c>
      <c r="AD13" s="110">
        <f>AD12/X12</f>
        <v>6.726457399103139E-2</v>
      </c>
      <c r="AE13" s="110">
        <f>AE12/X12</f>
        <v>8.9686098654708519E-3</v>
      </c>
    </row>
    <row r="14" spans="2:31" ht="21" x14ac:dyDescent="0.35">
      <c r="B14" s="112" t="s">
        <v>32</v>
      </c>
      <c r="C14" s="112"/>
      <c r="D14" s="112"/>
      <c r="E14" s="112"/>
      <c r="F14" s="112"/>
      <c r="G14" s="111"/>
      <c r="H14" s="113">
        <f>H12/E12</f>
        <v>0.46554364471669218</v>
      </c>
      <c r="I14" s="113">
        <f>I12/E12</f>
        <v>0.16079632465543645</v>
      </c>
      <c r="J14" s="113">
        <f>J12/E12</f>
        <v>1.3782542113323124E-2</v>
      </c>
      <c r="K14" s="113">
        <f>K12/E12</f>
        <v>8.575803981623277E-2</v>
      </c>
      <c r="L14" s="111"/>
      <c r="M14" s="113">
        <f>M12/E12</f>
        <v>0.13629402756508421</v>
      </c>
      <c r="N14" s="113">
        <f>N12/E12</f>
        <v>4.44104134762634E-2</v>
      </c>
      <c r="O14" s="113">
        <f>O12/E12</f>
        <v>3.2159264931087291E-2</v>
      </c>
      <c r="P14" s="113">
        <f>P12/E12</f>
        <v>2.2970903522205207E-2</v>
      </c>
      <c r="Q14" s="113">
        <f>Q12/E12</f>
        <v>1.2251148545176111E-2</v>
      </c>
      <c r="R14" s="113">
        <f>R12/E12</f>
        <v>2.6033690658499236E-2</v>
      </c>
      <c r="S14" s="114"/>
      <c r="T14" s="110">
        <f>S12/C12</f>
        <v>0.40970350404312667</v>
      </c>
      <c r="U14" s="110">
        <f>U12/D12</f>
        <v>0.27677496991576411</v>
      </c>
      <c r="V14" s="110">
        <f t="shared" ref="V14" si="10">U12/E12</f>
        <v>0.35222052067381315</v>
      </c>
      <c r="W14" s="110">
        <f>W12/D12</f>
        <v>3.2490974729241874E-2</v>
      </c>
      <c r="X14" s="114"/>
      <c r="Y14" s="110">
        <f>Y12/D12</f>
        <v>5.2948255114320095E-2</v>
      </c>
      <c r="Z14" s="110">
        <f>Z12/D12</f>
        <v>9.8676293622142003E-2</v>
      </c>
      <c r="AA14" s="110">
        <f>AA12/D12</f>
        <v>3.0084235860409144E-2</v>
      </c>
      <c r="AB14" s="110">
        <f>AB12/D12</f>
        <v>5.6558363417569195E-2</v>
      </c>
      <c r="AC14" s="110">
        <f>AC12/D12</f>
        <v>9.6269554753309269E-3</v>
      </c>
      <c r="AD14" s="110">
        <f>AD12/D12</f>
        <v>1.8050541516245487E-2</v>
      </c>
      <c r="AE14" s="110">
        <f>AE12/D12</f>
        <v>2.4067388688327317E-3</v>
      </c>
    </row>
    <row r="15" spans="2:31" ht="25.5" x14ac:dyDescent="0.35">
      <c r="G15" s="115"/>
      <c r="H15" s="116"/>
      <c r="I15" s="116"/>
      <c r="J15" s="116"/>
      <c r="K15" s="116"/>
      <c r="L15" s="115"/>
      <c r="M15" s="116"/>
      <c r="N15" s="116"/>
      <c r="O15" s="116"/>
      <c r="P15" s="116"/>
      <c r="Q15" s="116"/>
      <c r="R15" s="116"/>
    </row>
    <row r="16" spans="2:31" ht="20.25" thickBot="1" x14ac:dyDescent="0.4">
      <c r="R16" s="116"/>
    </row>
    <row r="17" spans="2:31" ht="21" thickBot="1" x14ac:dyDescent="0.35">
      <c r="B17" s="5">
        <v>2024</v>
      </c>
      <c r="C17" s="7"/>
      <c r="D17" s="117" t="s">
        <v>33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9"/>
      <c r="Q17" s="120"/>
      <c r="R17" s="121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2:31" ht="21" thickBot="1" x14ac:dyDescent="0.35">
      <c r="B18" s="14"/>
      <c r="C18" s="16"/>
      <c r="D18" s="122" t="s">
        <v>3</v>
      </c>
      <c r="E18" s="123"/>
      <c r="F18" s="123"/>
      <c r="G18" s="124"/>
      <c r="H18" s="125"/>
      <c r="I18" s="126" t="s">
        <v>4</v>
      </c>
      <c r="J18" s="127"/>
      <c r="K18" s="127"/>
      <c r="L18" s="128"/>
      <c r="M18" s="128"/>
      <c r="N18" s="128"/>
      <c r="O18" s="128"/>
      <c r="P18" s="129"/>
      <c r="R18" s="121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2:31" ht="81" x14ac:dyDescent="0.3">
      <c r="B19" s="28" t="s">
        <v>5</v>
      </c>
      <c r="C19" s="29" t="s">
        <v>6</v>
      </c>
      <c r="D19" s="130" t="s">
        <v>10</v>
      </c>
      <c r="E19" s="131" t="s">
        <v>11</v>
      </c>
      <c r="F19" s="131" t="s">
        <v>12</v>
      </c>
      <c r="G19" s="132" t="s">
        <v>13</v>
      </c>
      <c r="H19" s="133" t="s">
        <v>14</v>
      </c>
      <c r="I19" s="134" t="s">
        <v>15</v>
      </c>
      <c r="J19" s="135" t="s">
        <v>16</v>
      </c>
      <c r="K19" s="136" t="s">
        <v>17</v>
      </c>
      <c r="L19" s="135" t="s">
        <v>18</v>
      </c>
      <c r="M19" s="135" t="s">
        <v>19</v>
      </c>
      <c r="N19" s="135" t="s">
        <v>22</v>
      </c>
      <c r="O19" s="135" t="s">
        <v>21</v>
      </c>
      <c r="P19" s="137" t="s">
        <v>23</v>
      </c>
      <c r="R19" s="121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2:31" ht="20.25" x14ac:dyDescent="0.3">
      <c r="B20" s="43" t="s">
        <v>24</v>
      </c>
      <c r="C20" s="44">
        <v>365</v>
      </c>
      <c r="D20" s="138">
        <f>G6+S6</f>
        <v>264</v>
      </c>
      <c r="E20" s="139">
        <f t="shared" ref="D20:O25" si="11">H6+T6</f>
        <v>200</v>
      </c>
      <c r="F20" s="139">
        <f t="shared" si="11"/>
        <v>36</v>
      </c>
      <c r="G20" s="140">
        <f t="shared" si="11"/>
        <v>8</v>
      </c>
      <c r="H20" s="141">
        <f t="shared" si="11"/>
        <v>20</v>
      </c>
      <c r="I20" s="142">
        <f t="shared" si="11"/>
        <v>101</v>
      </c>
      <c r="J20" s="143">
        <f t="shared" si="11"/>
        <v>32</v>
      </c>
      <c r="K20" s="143">
        <f t="shared" si="11"/>
        <v>32</v>
      </c>
      <c r="L20" s="143">
        <f t="shared" si="11"/>
        <v>11</v>
      </c>
      <c r="M20" s="143">
        <f t="shared" si="11"/>
        <v>8</v>
      </c>
      <c r="N20" s="143">
        <f t="shared" si="11"/>
        <v>6</v>
      </c>
      <c r="O20" s="143">
        <f t="shared" si="11"/>
        <v>11</v>
      </c>
      <c r="P20" s="144">
        <f t="shared" ref="P20:P25" si="12">AE6</f>
        <v>1</v>
      </c>
      <c r="R20" s="121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2:31" ht="20.25" x14ac:dyDescent="0.3">
      <c r="B21" s="43" t="s">
        <v>25</v>
      </c>
      <c r="C21" s="44">
        <v>848</v>
      </c>
      <c r="D21" s="138">
        <f t="shared" si="11"/>
        <v>608</v>
      </c>
      <c r="E21" s="139">
        <f t="shared" si="11"/>
        <v>371</v>
      </c>
      <c r="F21" s="139">
        <f t="shared" si="11"/>
        <v>162</v>
      </c>
      <c r="G21" s="140">
        <f t="shared" si="11"/>
        <v>24</v>
      </c>
      <c r="H21" s="141">
        <f t="shared" si="11"/>
        <v>51</v>
      </c>
      <c r="I21" s="142">
        <f t="shared" si="11"/>
        <v>240</v>
      </c>
      <c r="J21" s="143">
        <f t="shared" si="11"/>
        <v>71</v>
      </c>
      <c r="K21" s="143">
        <f t="shared" si="11"/>
        <v>59</v>
      </c>
      <c r="L21" s="143">
        <f t="shared" si="11"/>
        <v>32</v>
      </c>
      <c r="M21" s="143">
        <f t="shared" si="11"/>
        <v>54</v>
      </c>
      <c r="N21" s="143">
        <f t="shared" si="11"/>
        <v>7</v>
      </c>
      <c r="O21" s="143">
        <f t="shared" si="11"/>
        <v>16</v>
      </c>
      <c r="P21" s="144">
        <f t="shared" si="12"/>
        <v>1</v>
      </c>
      <c r="R21" s="1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2:31" ht="20.25" x14ac:dyDescent="0.3">
      <c r="B22" s="43" t="s">
        <v>26</v>
      </c>
      <c r="C22" s="44">
        <v>61</v>
      </c>
      <c r="D22" s="138">
        <f t="shared" si="11"/>
        <v>46</v>
      </c>
      <c r="E22" s="139">
        <f t="shared" si="11"/>
        <v>34</v>
      </c>
      <c r="F22" s="139">
        <f t="shared" si="11"/>
        <v>10</v>
      </c>
      <c r="G22" s="140">
        <f t="shared" si="11"/>
        <v>0</v>
      </c>
      <c r="H22" s="141">
        <f t="shared" si="11"/>
        <v>2</v>
      </c>
      <c r="I22" s="138">
        <f t="shared" si="11"/>
        <v>15</v>
      </c>
      <c r="J22" s="143">
        <f t="shared" si="11"/>
        <v>9</v>
      </c>
      <c r="K22" s="143">
        <f t="shared" si="11"/>
        <v>3</v>
      </c>
      <c r="L22" s="143">
        <f t="shared" si="11"/>
        <v>2</v>
      </c>
      <c r="M22" s="143">
        <f t="shared" si="11"/>
        <v>0</v>
      </c>
      <c r="N22" s="143">
        <f t="shared" si="11"/>
        <v>1</v>
      </c>
      <c r="O22" s="143">
        <f t="shared" si="11"/>
        <v>0</v>
      </c>
      <c r="P22" s="144">
        <f t="shared" si="12"/>
        <v>0</v>
      </c>
      <c r="R22" s="121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2:31" ht="40.5" x14ac:dyDescent="0.3">
      <c r="B23" s="43" t="s">
        <v>27</v>
      </c>
      <c r="C23" s="44">
        <v>29</v>
      </c>
      <c r="D23" s="138">
        <f t="shared" si="11"/>
        <v>22</v>
      </c>
      <c r="E23" s="139">
        <f t="shared" si="11"/>
        <v>14</v>
      </c>
      <c r="F23" s="139">
        <f t="shared" si="11"/>
        <v>6</v>
      </c>
      <c r="G23" s="145">
        <f t="shared" si="11"/>
        <v>0</v>
      </c>
      <c r="H23" s="141">
        <f t="shared" si="11"/>
        <v>2</v>
      </c>
      <c r="I23" s="138">
        <f t="shared" si="11"/>
        <v>7</v>
      </c>
      <c r="J23" s="143">
        <f t="shared" si="11"/>
        <v>6</v>
      </c>
      <c r="K23" s="143">
        <f t="shared" si="11"/>
        <v>0</v>
      </c>
      <c r="L23" s="143">
        <f t="shared" si="11"/>
        <v>0</v>
      </c>
      <c r="M23" s="143">
        <f t="shared" si="11"/>
        <v>0</v>
      </c>
      <c r="N23" s="143">
        <f t="shared" si="11"/>
        <v>0</v>
      </c>
      <c r="O23" s="143">
        <f t="shared" si="11"/>
        <v>1</v>
      </c>
      <c r="P23" s="144">
        <f t="shared" si="12"/>
        <v>0</v>
      </c>
      <c r="R23" s="121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2:31" ht="40.5" x14ac:dyDescent="0.3">
      <c r="B24" s="43" t="s">
        <v>28</v>
      </c>
      <c r="C24" s="44">
        <v>49</v>
      </c>
      <c r="D24" s="138">
        <f t="shared" si="11"/>
        <v>37</v>
      </c>
      <c r="E24" s="139">
        <f t="shared" si="11"/>
        <v>12</v>
      </c>
      <c r="F24" s="139">
        <f t="shared" si="11"/>
        <v>20</v>
      </c>
      <c r="G24" s="145">
        <f t="shared" si="11"/>
        <v>0</v>
      </c>
      <c r="H24" s="141">
        <f t="shared" si="11"/>
        <v>5</v>
      </c>
      <c r="I24" s="138">
        <f t="shared" si="11"/>
        <v>12</v>
      </c>
      <c r="J24" s="143">
        <f t="shared" si="11"/>
        <v>8</v>
      </c>
      <c r="K24" s="143">
        <f t="shared" si="11"/>
        <v>1</v>
      </c>
      <c r="L24" s="143">
        <f t="shared" si="11"/>
        <v>0</v>
      </c>
      <c r="M24" s="143">
        <f t="shared" si="11"/>
        <v>0</v>
      </c>
      <c r="N24" s="143">
        <f t="shared" si="11"/>
        <v>0</v>
      </c>
      <c r="O24" s="143">
        <f t="shared" si="11"/>
        <v>3</v>
      </c>
      <c r="P24" s="144">
        <f t="shared" si="12"/>
        <v>0</v>
      </c>
      <c r="R24" s="121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2:31" ht="21.75" thickBot="1" x14ac:dyDescent="0.4">
      <c r="B25" s="146" t="s">
        <v>29</v>
      </c>
      <c r="C25" s="147">
        <v>132</v>
      </c>
      <c r="D25" s="148">
        <f t="shared" si="11"/>
        <v>105</v>
      </c>
      <c r="E25" s="149">
        <f t="shared" si="11"/>
        <v>0</v>
      </c>
      <c r="F25" s="149">
        <f t="shared" si="11"/>
        <v>101</v>
      </c>
      <c r="G25" s="150">
        <f t="shared" si="11"/>
        <v>1</v>
      </c>
      <c r="H25" s="151">
        <f t="shared" si="11"/>
        <v>3</v>
      </c>
      <c r="I25" s="148">
        <f t="shared" si="11"/>
        <v>27</v>
      </c>
      <c r="J25" s="152">
        <f t="shared" si="11"/>
        <v>7</v>
      </c>
      <c r="K25" s="152">
        <f t="shared" si="11"/>
        <v>16</v>
      </c>
      <c r="L25" s="152">
        <f t="shared" si="11"/>
        <v>1</v>
      </c>
      <c r="M25" s="152">
        <f t="shared" si="11"/>
        <v>0</v>
      </c>
      <c r="N25" s="152">
        <f t="shared" si="11"/>
        <v>2</v>
      </c>
      <c r="O25" s="152">
        <f t="shared" si="11"/>
        <v>1</v>
      </c>
      <c r="P25" s="153">
        <f t="shared" si="12"/>
        <v>0</v>
      </c>
      <c r="R25" s="116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2:31" ht="21" thickBot="1" x14ac:dyDescent="0.35">
      <c r="B26" s="154" t="s">
        <v>30</v>
      </c>
      <c r="C26" s="155">
        <f>SUM(C20:C25)</f>
        <v>1484</v>
      </c>
      <c r="D26" s="156">
        <f>SUM(D20:D25)</f>
        <v>1082</v>
      </c>
      <c r="E26" s="156">
        <f t="shared" ref="E26:P26" si="13">SUM(E20:E25)</f>
        <v>631</v>
      </c>
      <c r="F26" s="156">
        <f t="shared" si="13"/>
        <v>335</v>
      </c>
      <c r="G26" s="156">
        <f t="shared" si="13"/>
        <v>33</v>
      </c>
      <c r="H26" s="156">
        <f t="shared" si="13"/>
        <v>83</v>
      </c>
      <c r="I26" s="156">
        <f t="shared" si="13"/>
        <v>402</v>
      </c>
      <c r="J26" s="157">
        <f t="shared" si="13"/>
        <v>133</v>
      </c>
      <c r="K26" s="157">
        <f t="shared" si="13"/>
        <v>111</v>
      </c>
      <c r="L26" s="157">
        <f t="shared" si="13"/>
        <v>46</v>
      </c>
      <c r="M26" s="157">
        <f t="shared" si="13"/>
        <v>62</v>
      </c>
      <c r="N26" s="157">
        <f t="shared" si="13"/>
        <v>16</v>
      </c>
      <c r="O26" s="157">
        <f t="shared" si="13"/>
        <v>32</v>
      </c>
      <c r="P26" s="158">
        <f t="shared" si="13"/>
        <v>2</v>
      </c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2:31" ht="21" thickBot="1" x14ac:dyDescent="0.35">
      <c r="B27" s="159" t="s">
        <v>32</v>
      </c>
      <c r="C27" s="160"/>
      <c r="D27" s="161">
        <f>D26/C26</f>
        <v>0.72911051212938005</v>
      </c>
      <c r="E27" s="162">
        <f>E26/C26</f>
        <v>0.42520215633423181</v>
      </c>
      <c r="F27" s="162">
        <f>F26/C26</f>
        <v>0.22574123989218328</v>
      </c>
      <c r="G27" s="162">
        <f>G26/C26</f>
        <v>2.2237196765498651E-2</v>
      </c>
      <c r="H27" s="163">
        <f>H26/C26</f>
        <v>5.5929919137466311E-2</v>
      </c>
      <c r="I27" s="161">
        <f>I26/C26</f>
        <v>0.27088948787061995</v>
      </c>
      <c r="J27" s="162">
        <f>J26/C26</f>
        <v>8.9622641509433956E-2</v>
      </c>
      <c r="K27" s="162">
        <f>K26/C26</f>
        <v>7.4797843665768193E-2</v>
      </c>
      <c r="L27" s="162">
        <f>L26/C26</f>
        <v>3.0997304582210242E-2</v>
      </c>
      <c r="M27" s="162">
        <f>M26/C26</f>
        <v>4.1778975741239892E-2</v>
      </c>
      <c r="N27" s="162">
        <f>N26/C26</f>
        <v>1.078167115902965E-2</v>
      </c>
      <c r="O27" s="162">
        <f>O26/C26</f>
        <v>2.15633423180593E-2</v>
      </c>
      <c r="P27" s="163">
        <f>P26/C26</f>
        <v>1.3477088948787063E-3</v>
      </c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2:31" x14ac:dyDescent="0.25">
      <c r="D28" s="4"/>
      <c r="E28" s="4"/>
      <c r="S28"/>
      <c r="T28"/>
      <c r="U28"/>
      <c r="V28"/>
      <c r="W28"/>
      <c r="X28"/>
      <c r="Y28"/>
      <c r="Z28"/>
      <c r="AA28"/>
      <c r="AB28"/>
      <c r="AC28"/>
      <c r="AD28"/>
      <c r="AE28"/>
    </row>
    <row r="35" spans="2:31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</sheetData>
  <mergeCells count="19">
    <mergeCell ref="B17:C18"/>
    <mergeCell ref="D17:P17"/>
    <mergeCell ref="D18:H18"/>
    <mergeCell ref="I18:P18"/>
    <mergeCell ref="B27:C27"/>
    <mergeCell ref="B13:F13"/>
    <mergeCell ref="G13:G14"/>
    <mergeCell ref="L13:L14"/>
    <mergeCell ref="S13:S14"/>
    <mergeCell ref="X13:X14"/>
    <mergeCell ref="B14:F14"/>
    <mergeCell ref="B1:AE1"/>
    <mergeCell ref="B3:F4"/>
    <mergeCell ref="G3:R3"/>
    <mergeCell ref="S3:AE3"/>
    <mergeCell ref="G4:K4"/>
    <mergeCell ref="L4:R4"/>
    <mergeCell ref="S4:W4"/>
    <mergeCell ref="X4:A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2025-12-30T04:15:42Z</dcterms:modified>
</cp:coreProperties>
</file>