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600" windowHeight="98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H19" i="1" l="1"/>
  <c r="H18" i="1" s="1"/>
  <c r="H23" i="1"/>
  <c r="H22" i="1"/>
  <c r="H21" i="1" s="1"/>
  <c r="H30" i="1"/>
  <c r="H29" i="1"/>
  <c r="H33" i="1"/>
  <c r="H32" i="1" s="1"/>
  <c r="H36" i="1"/>
  <c r="H35" i="1" s="1"/>
  <c r="H50" i="1"/>
  <c r="H49" i="1"/>
  <c r="H48" i="1"/>
  <c r="H47" i="1"/>
  <c r="H56" i="1"/>
  <c r="H55" i="1"/>
  <c r="H54" i="1"/>
  <c r="H65" i="1"/>
  <c r="H64" i="1"/>
  <c r="H63" i="1"/>
  <c r="H62" i="1"/>
  <c r="H61" i="1"/>
  <c r="H58" i="1" s="1"/>
  <c r="H60" i="1"/>
  <c r="H59" i="1"/>
  <c r="H79" i="1"/>
  <c r="H78" i="1"/>
  <c r="H76" i="1" s="1"/>
  <c r="H77" i="1"/>
  <c r="H83" i="1"/>
  <c r="H82" i="1"/>
  <c r="H81" i="1" s="1"/>
  <c r="H98" i="1"/>
  <c r="H97" i="1"/>
  <c r="H96" i="1"/>
  <c r="H95" i="1"/>
  <c r="H94" i="1"/>
  <c r="H114" i="1"/>
  <c r="E18" i="1"/>
  <c r="F18" i="1"/>
  <c r="G18" i="1"/>
  <c r="G17" i="1" s="1"/>
  <c r="E21" i="1"/>
  <c r="F21" i="1"/>
  <c r="G21" i="1"/>
  <c r="E25" i="1"/>
  <c r="F25" i="1"/>
  <c r="G25" i="1"/>
  <c r="H26" i="1"/>
  <c r="H25" i="1"/>
  <c r="E28" i="1"/>
  <c r="F28" i="1"/>
  <c r="G28" i="1"/>
  <c r="H28" i="1"/>
  <c r="E32" i="1"/>
  <c r="F32" i="1"/>
  <c r="G32" i="1"/>
  <c r="E35" i="1"/>
  <c r="F35" i="1"/>
  <c r="G35" i="1"/>
  <c r="E43" i="1"/>
  <c r="F43" i="1"/>
  <c r="G43" i="1"/>
  <c r="H44" i="1"/>
  <c r="H43" i="1" s="1"/>
  <c r="E46" i="1"/>
  <c r="F46" i="1"/>
  <c r="G46" i="1"/>
  <c r="E53" i="1"/>
  <c r="F53" i="1"/>
  <c r="G53" i="1"/>
  <c r="E58" i="1"/>
  <c r="F58" i="1"/>
  <c r="G58" i="1"/>
  <c r="E67" i="1"/>
  <c r="F67" i="1"/>
  <c r="G67" i="1"/>
  <c r="H68" i="1"/>
  <c r="H67" i="1" s="1"/>
  <c r="E70" i="1"/>
  <c r="F70" i="1"/>
  <c r="G70" i="1"/>
  <c r="H70" i="1"/>
  <c r="H71" i="1"/>
  <c r="E73" i="1"/>
  <c r="F73" i="1"/>
  <c r="G73" i="1"/>
  <c r="H74" i="1"/>
  <c r="H73" i="1"/>
  <c r="E76" i="1"/>
  <c r="F76" i="1"/>
  <c r="G76" i="1"/>
  <c r="E81" i="1"/>
  <c r="F81" i="1"/>
  <c r="G81" i="1"/>
  <c r="E85" i="1"/>
  <c r="F85" i="1"/>
  <c r="G85" i="1"/>
  <c r="H86" i="1"/>
  <c r="H85" i="1" s="1"/>
  <c r="E93" i="1"/>
  <c r="F93" i="1"/>
  <c r="G93" i="1"/>
  <c r="H102" i="1"/>
  <c r="E104" i="1"/>
  <c r="F104" i="1"/>
  <c r="G104" i="1"/>
  <c r="H105" i="1"/>
  <c r="H106" i="1"/>
  <c r="E107" i="1"/>
  <c r="F107" i="1"/>
  <c r="G107" i="1"/>
  <c r="H108" i="1"/>
  <c r="H109" i="1"/>
  <c r="E110" i="1"/>
  <c r="F110" i="1"/>
  <c r="G110" i="1"/>
  <c r="H111" i="1"/>
  <c r="H112" i="1"/>
  <c r="E113" i="1"/>
  <c r="F113" i="1"/>
  <c r="G113" i="1"/>
  <c r="H115" i="1"/>
  <c r="H117" i="1"/>
  <c r="H118" i="1"/>
  <c r="E120" i="1"/>
  <c r="F120" i="1"/>
  <c r="G120" i="1"/>
  <c r="H121" i="1"/>
  <c r="H122" i="1"/>
  <c r="E123" i="1"/>
  <c r="F123" i="1"/>
  <c r="G123" i="1"/>
  <c r="H129" i="1"/>
  <c r="H130" i="1"/>
  <c r="H131" i="1"/>
  <c r="E134" i="1"/>
  <c r="F134" i="1"/>
  <c r="G134" i="1"/>
  <c r="H135" i="1"/>
  <c r="H136" i="1"/>
  <c r="E137" i="1"/>
  <c r="F137" i="1"/>
  <c r="G137" i="1"/>
  <c r="H138" i="1"/>
  <c r="H139" i="1"/>
  <c r="E140" i="1"/>
  <c r="E133" i="1" s="1"/>
  <c r="F140" i="1"/>
  <c r="G140" i="1"/>
  <c r="H141" i="1"/>
  <c r="H142" i="1"/>
  <c r="E143" i="1"/>
  <c r="F143" i="1"/>
  <c r="G143" i="1"/>
  <c r="H144" i="1"/>
  <c r="H143" i="1" s="1"/>
  <c r="H145" i="1"/>
  <c r="E146" i="1"/>
  <c r="F146" i="1"/>
  <c r="G146" i="1"/>
  <c r="H147" i="1"/>
  <c r="H148" i="1"/>
  <c r="E149" i="1"/>
  <c r="F149" i="1"/>
  <c r="G149" i="1"/>
  <c r="H150" i="1"/>
  <c r="H151" i="1"/>
  <c r="E158" i="1"/>
  <c r="E157" i="1" s="1"/>
  <c r="F158" i="1"/>
  <c r="G158" i="1"/>
  <c r="H159" i="1"/>
  <c r="H160" i="1"/>
  <c r="H158" i="1" s="1"/>
  <c r="E161" i="1"/>
  <c r="F161" i="1"/>
  <c r="G161" i="1"/>
  <c r="G157" i="1" s="1"/>
  <c r="H161" i="1"/>
  <c r="H162" i="1"/>
  <c r="H163" i="1"/>
  <c r="E164" i="1"/>
  <c r="F164" i="1"/>
  <c r="G164" i="1"/>
  <c r="H165" i="1"/>
  <c r="H166" i="1"/>
  <c r="H167" i="1"/>
  <c r="H168" i="1"/>
  <c r="G133" i="1" l="1"/>
  <c r="F52" i="1"/>
  <c r="H164" i="1"/>
  <c r="H157" i="1" s="1"/>
  <c r="F157" i="1"/>
  <c r="H146" i="1"/>
  <c r="H134" i="1"/>
  <c r="G103" i="1"/>
  <c r="H104" i="1"/>
  <c r="G52" i="1"/>
  <c r="E17" i="1"/>
  <c r="H113" i="1"/>
  <c r="H93" i="1"/>
  <c r="H140" i="1"/>
  <c r="F133" i="1"/>
  <c r="H123" i="1"/>
  <c r="H110" i="1"/>
  <c r="F103" i="1"/>
  <c r="F17" i="1"/>
  <c r="H53" i="1"/>
  <c r="H52" i="1" s="1"/>
  <c r="H149" i="1"/>
  <c r="H137" i="1"/>
  <c r="H120" i="1"/>
  <c r="H107" i="1"/>
  <c r="H103" i="1" s="1"/>
  <c r="E103" i="1"/>
  <c r="E52" i="1"/>
  <c r="H46" i="1"/>
  <c r="H17" i="1"/>
  <c r="F100" i="1"/>
  <c r="E132" i="1"/>
  <c r="E100" i="1" s="1"/>
  <c r="G100" i="1"/>
  <c r="F132" i="1"/>
  <c r="F101" i="1"/>
  <c r="G132" i="1"/>
  <c r="G101" i="1"/>
  <c r="H133" i="1"/>
  <c r="E101" i="1"/>
  <c r="H101" i="1" l="1"/>
  <c r="H132" i="1"/>
  <c r="H100" i="1"/>
</calcChain>
</file>

<file path=xl/sharedStrings.xml><?xml version="1.0" encoding="utf-8"?>
<sst xmlns="http://schemas.openxmlformats.org/spreadsheetml/2006/main" count="496" uniqueCount="338">
  <si>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</si>
  <si>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</si>
  <si>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</si>
  <si>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</si>
  <si>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</si>
  <si>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</si>
  <si>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</si>
  <si>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</si>
  <si>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</si>
  <si>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</si>
  <si>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</si>
  <si>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</si>
  <si>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</si>
  <si>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</si>
  <si>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</si>
  <si>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</si>
  <si>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</si>
  <si>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</si>
  <si>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</si>
  <si>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</si>
  <si>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</si>
  <si>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</si>
  <si>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</si>
  <si>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</si>
  <si>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</si>
  <si>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</si>
  <si>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</si>
  <si>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</si>
  <si>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</si>
  <si>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</si>
  <si>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</si>
  <si>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</si>
  <si>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</si>
  <si>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</si>
  <si>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</si>
  <si>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</si>
  <si>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</si>
  <si>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</si>
  <si>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</si>
  <si>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</si>
  <si>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</si>
  <si>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</si>
  <si>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</si>
  <si>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</si>
  <si>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</si>
  <si>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</si>
  <si>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</si>
  <si>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</si>
  <si>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</si>
  <si>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</si>
  <si>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</si>
  <si>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</si>
  <si>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</si>
  <si>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</si>
  <si>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</si>
  <si>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</si>
  <si>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</si>
  <si>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</si>
  <si>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</si>
  <si>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</si>
  <si>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</si>
  <si>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</si>
  <si>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</si>
  <si>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</si>
  <si>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</si>
  <si>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</si>
  <si>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</si>
  <si>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</si>
  <si>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</si>
  <si>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</si>
  <si>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</si>
  <si>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</si>
  <si>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</si>
  <si>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</si>
  <si>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</si>
  <si>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</si>
  <si>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</si>
  <si>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</si>
  <si>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</si>
  <si>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</si>
  <si>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</si>
  <si>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</si>
  <si>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</si>
  <si>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</si>
  <si>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</si>
  <si>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</si>
  <si>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</si>
  <si>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</si>
  <si>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</si>
  <si>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</si>
  <si>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</si>
  <si>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</si>
  <si>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</si>
  <si>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</si>
  <si>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</si>
  <si>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</si>
  <si>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</si>
  <si>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</si>
  <si>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</si>
  <si>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</si>
  <si>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</si>
  <si>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</si>
  <si>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</si>
  <si>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</si>
  <si>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</si>
  <si>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</si>
  <si>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</si>
  <si>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</si>
  <si>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</si>
  <si>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</si>
  <si>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</si>
  <si>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</si>
  <si>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</si>
  <si>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</si>
  <si>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</si>
  <si>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</si>
  <si>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</si>
  <si>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</si>
  <si>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</si>
  <si>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</si>
  <si>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</si>
  <si>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</si>
  <si>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</si>
  <si>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</si>
  <si>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</si>
  <si>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</si>
  <si>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</si>
  <si>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</si>
  <si>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</si>
  <si>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</si>
  <si>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</si>
  <si>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</si>
  <si>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</si>
  <si>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</si>
  <si>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</si>
  <si>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</si>
  <si>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</si>
  <si>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</si>
  <si>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</si>
  <si>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</si>
  <si>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</si>
  <si>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</si>
  <si>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</si>
  <si>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</si>
  <si>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</si>
  <si>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</si>
  <si>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</si>
  <si>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</si>
  <si>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</si>
  <si>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</si>
  <si>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</si>
  <si>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</si>
  <si>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</si>
  <si>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</si>
  <si>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</si>
  <si>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</si>
  <si>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</si>
  <si>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</si>
  <si>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</si>
  <si>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</si>
  <si>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</si>
  <si>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</si>
  <si>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</si>
  <si>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</si>
  <si>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</si>
  <si>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</si>
  <si>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</si>
  <si>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</si>
  <si>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</si>
  <si>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</si>
  <si>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</si>
  <si>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</si>
  <si>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</si>
  <si>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</si>
  <si>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</si>
  <si>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</si>
  <si>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</si>
  <si>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</si>
  <si>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</si>
  <si>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</si>
  <si>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</si>
  <si>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</si>
  <si>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</si>
  <si>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</si>
  <si>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</si>
  <si>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</si>
  <si>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</si>
  <si>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</si>
  <si>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</si>
  <si>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</si>
  <si>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</si>
  <si>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</si>
  <si>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</si>
  <si>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</si>
  <si>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</si>
  <si>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</si>
  <si>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</si>
  <si>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</si>
  <si>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</si>
  <si>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</si>
  <si>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</si>
  <si>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</si>
  <si>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</si>
  <si>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</si>
  <si>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</si>
  <si>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</si>
  <si>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</si>
  <si>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</si>
  <si>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ГБПОУ «Кузбасский медицинский колледж»</t>
  </si>
  <si>
    <t>Рябухина Наталья Вениаминовна</t>
  </si>
  <si>
    <t>Иванова Ирина Геннадьевна</t>
  </si>
  <si>
    <t>01 января 2021 г.</t>
  </si>
  <si>
    <t>005</t>
  </si>
  <si>
    <t>Баженова Елена Игоревна</t>
  </si>
  <si>
    <t>Министерство здравоохранения Кузбасса</t>
  </si>
  <si>
    <t>41X</t>
  </si>
  <si>
    <t>ГОД</t>
  </si>
  <si>
    <t>5</t>
  </si>
  <si>
    <t>01.01.2021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</si>
  <si>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</si>
  <si>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</si>
  <si>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</si>
  <si>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</si>
  <si>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</si>
  <si>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</si>
  <si>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</si>
  <si>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</si>
  <si>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</si>
  <si>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</si>
  <si>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</si>
  <si>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</si>
  <si>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</si>
  <si>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</si>
  <si>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</si>
  <si>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</si>
  <si>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</si>
  <si>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</si>
  <si>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</si>
  <si>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</si>
  <si>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</si>
  <si>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</si>
  <si>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</si>
  <si>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</si>
  <si>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</si>
  <si>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</si>
  <si>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</si>
  <si>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</si>
  <si>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</si>
  <si>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</si>
  <si>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</si>
  <si>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</si>
  <si>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</si>
  <si>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</si>
  <si>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</si>
  <si>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</si>
  <si>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</si>
  <si>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</si>
  <si>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</si>
  <si>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</si>
  <si>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</si>
  <si>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</si>
  <si>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</si>
  <si>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</si>
  <si>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</si>
  <si>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</si>
  <si>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</si>
  <si>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BKemOMK</t>
  </si>
  <si>
    <t>7144B6D55CE1EE22B24E170355AF674CF36E1249</t>
  </si>
  <si>
    <t>Федеральное казначейство</t>
  </si>
  <si>
    <t>2F80205D5AD014BA3B337DDA27E22CBDC245CCAE</t>
  </si>
  <si>
    <t>BKEMOMKD</t>
  </si>
  <si>
    <t>C024C293F38C3DF3897E0EA2A692C4AA19715E29</t>
  </si>
  <si>
    <t>2B9C6A4A03310608FF062A7A1ECCF86A0BCAF82E</t>
  </si>
  <si>
    <t>BKEMOMKE</t>
  </si>
  <si>
    <t>6FAB85BB7E78D039408A61DCF85BA4BACA000BEF</t>
  </si>
  <si>
    <t>B57ADF0D065A6D9BE489E1528EB8FA5D7D9DEEDE</t>
  </si>
  <si>
    <t>291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</si>
  <si>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</si>
  <si>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</si>
  <si>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292</t>
  </si>
  <si>
    <t>293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</si>
  <si>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</si>
  <si>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</si>
  <si>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</si>
  <si>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</si>
  <si>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</si>
  <si>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Амортизация</t>
  </si>
  <si>
    <t>271</t>
  </si>
  <si>
    <t>Расходование материальных запасов</t>
  </si>
  <si>
    <t>272</t>
  </si>
  <si>
    <t>262</t>
  </si>
  <si>
    <t>Пособия по социальной помощи населению в денежной форме</t>
  </si>
  <si>
    <t>264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</si>
  <si>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</si>
  <si>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</si>
  <si>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266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</si>
  <si>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</si>
  <si>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</si>
  <si>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</si>
  <si>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</si>
  <si>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</si>
  <si>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</si>
  <si>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</si>
  <si>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</si>
  <si>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225</t>
  </si>
  <si>
    <t>Работы, услуги по содержанию имущества</t>
  </si>
  <si>
    <t>226</t>
  </si>
  <si>
    <t>Прочие работы, услуги</t>
  </si>
  <si>
    <t>Страхование</t>
  </si>
  <si>
    <t>227</t>
  </si>
  <si>
    <t>211</t>
  </si>
  <si>
    <t>Заработная плата</t>
  </si>
  <si>
    <t>212</t>
  </si>
  <si>
    <t>Прочие несоциальные выплаты персоналу в денежной форме</t>
  </si>
  <si>
    <t>Начисления на выплаты по оплате труда</t>
  </si>
  <si>
    <t>213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</si>
  <si>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</si>
  <si>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</si>
  <si>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192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</si>
  <si>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</si>
  <si>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</si>
  <si>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</si>
  <si>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</si>
  <si>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</si>
  <si>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Доходы от выбытия активов</t>
  </si>
  <si>
    <t>172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</si>
  <si>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</si>
  <si>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</si>
  <si>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</si>
  <si>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</si>
  <si>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</si>
  <si>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</si>
  <si>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оказания платных услуг (работ)</t>
  </si>
  <si>
    <t>131</t>
  </si>
  <si>
    <t>Доходы по условным арендным платежам</t>
  </si>
  <si>
    <t>135</t>
  </si>
  <si>
    <t>121</t>
  </si>
  <si>
    <t>Доходы от операционной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</si>
</sst>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164" fontId="2" fillId="29" borderId="34" xfId="0" applyNumberFormat="1" applyFont="1" applyFill="1" applyBorder="1" applyAlignment="1" applyProtection="1">
      <alignment horizontal="right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30" borderId="32" xfId="0" applyNumberFormat="1" applyFont="1" applyFill="1" applyBorder="1" applyAlignment="1" applyProtection="1">
      <alignment horizontal="left" wrapText="1" indent="4"/>
    </xf>
    <xf numFmtId="49" fontId="2" fillId="30" borderId="33" xfId="0" applyNumberFormat="1" applyFont="1" applyFill="1" applyBorder="1" applyAlignment="1" applyProtection="1">
      <alignment horizontal="center"/>
    </xf>
    <xf numFmtId="49" fontId="2" fillId="30" borderId="14" xfId="0" applyNumberFormat="1" applyFont="1" applyFill="1" applyBorder="1" applyAlignment="1" applyProtection="1">
      <alignment horizontal="center"/>
      <protection locked="0"/>
    </xf>
    <xf numFmtId="164" fontId="2" fillId="30" borderId="14" xfId="0" applyNumberFormat="1" applyFont="1" applyFill="1" applyBorder="1" applyAlignment="1" applyProtection="1">
      <alignment horizontal="right"/>
      <protection locked="0"/>
    </xf>
    <xf numFmtId="164" fontId="2" fillId="31" borderId="34" xfId="0" applyNumberFormat="1" applyFont="1" applyFill="1" applyBorder="1" applyAlignment="1" applyProtection="1">
      <alignment horizontal="right"/>
    </xf>
    <xf numFmtId="0" fontId="2" fillId="30" borderId="0" xfId="0" applyFont="1" applyFill="1"/>
    <xf numFmtId="164" fontId="26" fillId="30" borderId="14" xfId="0" applyNumberFormat="1" applyFont="1" applyFill="1" applyBorder="1" applyAlignment="1" applyProtection="1">
      <alignment horizontal="right"/>
      <protection locked="0"/>
    </xf>
    <xf numFmtId="49" fontId="26" fillId="30" borderId="32" xfId="0" applyNumberFormat="1" applyFont="1" applyFill="1" applyBorder="1" applyAlignment="1" applyProtection="1">
      <alignment horizontal="left" wrapText="1" indent="4"/>
    </xf>
    <xf numFmtId="49" fontId="26" fillId="30" borderId="33" xfId="0" applyNumberFormat="1" applyFont="1" applyFill="1" applyBorder="1" applyAlignment="1" applyProtection="1">
      <alignment horizontal="center"/>
    </xf>
    <xf numFmtId="49" fontId="26" fillId="30" borderId="14" xfId="0" applyNumberFormat="1" applyFont="1" applyFill="1" applyBorder="1" applyAlignment="1" applyProtection="1">
      <alignment horizontal="center"/>
      <protection locked="0"/>
    </xf>
    <xf numFmtId="164" fontId="26" fillId="32" borderId="14" xfId="0" applyNumberFormat="1" applyFont="1" applyFill="1" applyBorder="1" applyAlignment="1" applyProtection="1">
      <alignment horizontal="right"/>
    </xf>
    <xf numFmtId="164" fontId="26" fillId="31" borderId="34" xfId="0" applyNumberFormat="1" applyFont="1" applyFill="1" applyBorder="1" applyAlignment="1" applyProtection="1">
      <alignment horizontal="right"/>
    </xf>
    <xf numFmtId="0" fontId="30" fillId="0" borderId="46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left" indent="1"/>
    </xf>
    <xf numFmtId="49" fontId="32" fillId="0" borderId="41" xfId="0" applyNumberFormat="1" applyFont="1" applyBorder="1" applyAlignment="1">
      <alignment horizontal="left" indent="1"/>
    </xf>
    <xf numFmtId="0" fontId="30" fillId="0" borderId="47" xfId="0" applyFont="1" applyBorder="1" applyAlignment="1">
      <alignment horizontal="right"/>
    </xf>
    <xf numFmtId="0" fontId="30" fillId="0" borderId="48" xfId="0" applyFont="1" applyBorder="1" applyAlignment="1">
      <alignment horizontal="right"/>
    </xf>
    <xf numFmtId="49" fontId="32" fillId="0" borderId="48" xfId="0" applyNumberFormat="1" applyFont="1" applyBorder="1" applyAlignment="1">
      <alignment horizontal="left" wrapText="1" indent="1"/>
    </xf>
    <xf numFmtId="49" fontId="32" fillId="0" borderId="49" xfId="0" applyNumberFormat="1" applyFont="1" applyBorder="1" applyAlignment="1">
      <alignment horizontal="left" wrapText="1" indent="1"/>
    </xf>
    <xf numFmtId="0" fontId="31" fillId="0" borderId="39" xfId="0" applyFont="1" applyBorder="1" applyAlignment="1">
      <alignment horizontal="center"/>
    </xf>
    <xf numFmtId="49" fontId="31" fillId="0" borderId="39" xfId="0" applyNumberFormat="1" applyFont="1" applyBorder="1" applyAlignment="1">
      <alignment horizontal="left" indent="1"/>
    </xf>
    <xf numFmtId="14" fontId="32" fillId="0" borderId="0" xfId="0" applyNumberFormat="1" applyFont="1" applyBorder="1" applyAlignment="1">
      <alignment horizontal="left" indent="1"/>
    </xf>
    <xf numFmtId="14" fontId="32" fillId="0" borderId="41" xfId="0" applyNumberFormat="1" applyFont="1" applyBorder="1" applyAlignment="1">
      <alignment horizontal="left" indent="1"/>
    </xf>
    <xf numFmtId="0" fontId="30" fillId="0" borderId="45" xfId="0" applyFont="1" applyBorder="1" applyAlignment="1">
      <alignment horizontal="right"/>
    </xf>
    <xf numFmtId="0" fontId="30" fillId="0" borderId="39" xfId="0" applyFont="1" applyBorder="1" applyAlignment="1">
      <alignment horizontal="right"/>
    </xf>
    <xf numFmtId="49" fontId="32" fillId="0" borderId="39" xfId="0" applyNumberFormat="1" applyFont="1" applyBorder="1" applyAlignment="1">
      <alignment horizontal="left" indent="1"/>
    </xf>
    <xf numFmtId="49" fontId="32" fillId="0" borderId="40" xfId="0" applyNumberFormat="1" applyFont="1" applyBorder="1" applyAlignment="1">
      <alignment horizontal="left" inden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8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182</xdr:row>
      <xdr:rowOff>57150</xdr:rowOff>
    </xdr:from>
    <xdr:to>
      <xdr:col>4</xdr:col>
      <xdr:colOff>1038225</xdr:colOff>
      <xdr:row>182</xdr:row>
      <xdr:rowOff>581025</xdr:rowOff>
    </xdr:to>
    <xdr:pic>
      <xdr:nvPicPr>
        <xdr:cNvPr id="11549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5" y="30270450"/>
          <a:ext cx="5524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214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88" t="s">
        <v>0</v>
      </c>
      <c r="C2" s="189"/>
      <c r="D2" s="189"/>
      <c r="E2" s="189"/>
      <c r="F2" s="189"/>
      <c r="G2" s="190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217</v>
      </c>
      <c r="J3" s="3" t="s">
        <v>133</v>
      </c>
    </row>
    <row r="4" spans="2:10" x14ac:dyDescent="0.2">
      <c r="B4" s="4"/>
      <c r="C4" s="3" t="s">
        <v>110</v>
      </c>
      <c r="D4" s="194" t="s">
        <v>211</v>
      </c>
      <c r="E4" s="194"/>
      <c r="F4" s="3"/>
      <c r="G4" s="7" t="s">
        <v>106</v>
      </c>
      <c r="H4" s="37">
        <v>44197</v>
      </c>
      <c r="I4" s="6" t="s">
        <v>220</v>
      </c>
      <c r="J4" s="3" t="s">
        <v>135</v>
      </c>
    </row>
    <row r="5" spans="2:10" x14ac:dyDescent="0.2">
      <c r="B5" s="5" t="s">
        <v>111</v>
      </c>
      <c r="C5" s="196" t="s">
        <v>208</v>
      </c>
      <c r="D5" s="196"/>
      <c r="E5" s="196"/>
      <c r="F5" s="196"/>
      <c r="G5" s="7" t="s">
        <v>107</v>
      </c>
      <c r="H5" s="36"/>
      <c r="I5" s="6" t="s">
        <v>218</v>
      </c>
      <c r="J5" s="3" t="s">
        <v>136</v>
      </c>
    </row>
    <row r="6" spans="2:10" ht="29.25" customHeight="1" x14ac:dyDescent="0.2">
      <c r="B6" s="5" t="s">
        <v>112</v>
      </c>
      <c r="C6" s="197"/>
      <c r="D6" s="197"/>
      <c r="E6" s="197"/>
      <c r="F6" s="197"/>
      <c r="G6" s="7" t="s">
        <v>125</v>
      </c>
      <c r="H6" s="152">
        <v>4207032920</v>
      </c>
      <c r="I6" s="6"/>
      <c r="J6" s="3" t="s">
        <v>137</v>
      </c>
    </row>
    <row r="7" spans="2:10" x14ac:dyDescent="0.2">
      <c r="B7" s="5" t="s">
        <v>113</v>
      </c>
      <c r="C7" s="197" t="s">
        <v>214</v>
      </c>
      <c r="D7" s="197"/>
      <c r="E7" s="197"/>
      <c r="F7" s="197"/>
      <c r="G7" s="7" t="s">
        <v>126</v>
      </c>
      <c r="H7" s="35"/>
      <c r="I7" s="6" t="s">
        <v>219</v>
      </c>
      <c r="J7" s="3" t="s">
        <v>138</v>
      </c>
    </row>
    <row r="8" spans="2:10" x14ac:dyDescent="0.2">
      <c r="C8" s="195"/>
      <c r="D8" s="195"/>
      <c r="E8" s="195"/>
      <c r="F8" s="195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96"/>
      <c r="D9" s="196"/>
      <c r="E9" s="196"/>
      <c r="F9" s="196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3" t="s">
        <v>212</v>
      </c>
      <c r="I10" s="6" t="s">
        <v>216</v>
      </c>
      <c r="J10" s="3" t="s">
        <v>141</v>
      </c>
    </row>
    <row r="11" spans="2:10" ht="15.75" thickBot="1" x14ac:dyDescent="0.25">
      <c r="B11" s="4" t="s">
        <v>202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91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92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209</v>
      </c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93"/>
      <c r="E15" s="64" t="s">
        <v>12</v>
      </c>
      <c r="F15" s="60" t="s">
        <v>129</v>
      </c>
      <c r="G15" s="61" t="s">
        <v>132</v>
      </c>
      <c r="H15" s="62"/>
      <c r="I15" s="6" t="s">
        <v>213</v>
      </c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 t="s">
        <v>213</v>
      </c>
      <c r="J16" s="3" t="s">
        <v>147</v>
      </c>
    </row>
    <row r="17" spans="2:10" s="3" customFormat="1" ht="24" x14ac:dyDescent="0.2">
      <c r="B17" s="69" t="s">
        <v>237</v>
      </c>
      <c r="C17" s="70" t="s">
        <v>15</v>
      </c>
      <c r="D17" s="71" t="s">
        <v>16</v>
      </c>
      <c r="E17" s="72">
        <f>E18+E21+E25+E28+E32+E35+E43+E46</f>
        <v>61902092.939999998</v>
      </c>
      <c r="F17" s="72">
        <f>F18+F21+F25+F28+F32+F35+F43+F46</f>
        <v>234264891.09999999</v>
      </c>
      <c r="G17" s="72">
        <f>G18+G21+G25+G28+G32+G35+G43+G46</f>
        <v>195474231.38</v>
      </c>
      <c r="H17" s="73">
        <f>H18+H21+H25+H28+H32+H35+H43+H46</f>
        <v>491641215.42000002</v>
      </c>
    </row>
    <row r="18" spans="2:10" s="3" customFormat="1" ht="24" x14ac:dyDescent="0.2">
      <c r="B18" s="74" t="s">
        <v>236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527710.38</v>
      </c>
      <c r="H18" s="78">
        <f>SUM(H19:H20)</f>
        <v>527710.38</v>
      </c>
    </row>
    <row r="19" spans="2:10" s="3" customFormat="1" ht="11.25" x14ac:dyDescent="0.2">
      <c r="B19" s="151" t="s">
        <v>337</v>
      </c>
      <c r="C19" s="79" t="s">
        <v>17</v>
      </c>
      <c r="D19" s="149" t="s">
        <v>336</v>
      </c>
      <c r="E19" s="48"/>
      <c r="F19" s="48"/>
      <c r="G19" s="49">
        <v>527710.38</v>
      </c>
      <c r="H19" s="82">
        <f>SUM(E19:G19)</f>
        <v>527710.38</v>
      </c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238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236148845.5</v>
      </c>
      <c r="G21" s="77">
        <f>SUM(G22:G24)</f>
        <v>181008779.18000001</v>
      </c>
      <c r="H21" s="78">
        <f>SUM(H22:H24)</f>
        <v>417157624.68000001</v>
      </c>
    </row>
    <row r="22" spans="2:10" s="3" customFormat="1" ht="11.25" x14ac:dyDescent="0.2">
      <c r="B22" s="151" t="s">
        <v>332</v>
      </c>
      <c r="C22" s="79" t="s">
        <v>19</v>
      </c>
      <c r="D22" s="149" t="s">
        <v>333</v>
      </c>
      <c r="E22" s="48"/>
      <c r="F22" s="50">
        <v>236148845.5</v>
      </c>
      <c r="G22" s="50">
        <v>180937188.90000001</v>
      </c>
      <c r="H22" s="82">
        <f>SUM(E22:G22)</f>
        <v>417086034.39999998</v>
      </c>
    </row>
    <row r="23" spans="2:10" s="3" customFormat="1" ht="11.25" x14ac:dyDescent="0.2">
      <c r="B23" s="151" t="s">
        <v>334</v>
      </c>
      <c r="C23" s="79" t="s">
        <v>19</v>
      </c>
      <c r="D23" s="149" t="s">
        <v>335</v>
      </c>
      <c r="E23" s="48"/>
      <c r="F23" s="50"/>
      <c r="G23" s="50">
        <v>71590.28</v>
      </c>
      <c r="H23" s="82">
        <f>SUM(E23:G23)</f>
        <v>71590.28</v>
      </c>
    </row>
    <row r="24" spans="2:10" s="3" customFormat="1" ht="11.25" hidden="1" x14ac:dyDescent="0.2">
      <c r="B24" s="83"/>
      <c r="C24" s="79"/>
      <c r="D24" s="80"/>
      <c r="E24" s="48"/>
      <c r="F24" s="84"/>
      <c r="G24" s="84"/>
      <c r="H24" s="82"/>
    </row>
    <row r="25" spans="2:10" s="3" customFormat="1" ht="24" x14ac:dyDescent="0.2">
      <c r="B25" s="74" t="s">
        <v>239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11.25" x14ac:dyDescent="0.2">
      <c r="B26" s="163"/>
      <c r="C26" s="164"/>
      <c r="D26" s="165"/>
      <c r="E26" s="166"/>
      <c r="F26" s="166"/>
      <c r="G26" s="162"/>
      <c r="H26" s="167">
        <f>SUM(E26:G26)</f>
        <v>0</v>
      </c>
      <c r="I26" s="161"/>
      <c r="J26" s="161"/>
    </row>
    <row r="27" spans="2:10" s="3" customFormat="1" ht="11.25" hidden="1" x14ac:dyDescent="0.2">
      <c r="B27" s="83"/>
      <c r="C27" s="79"/>
      <c r="D27" s="80"/>
      <c r="E27" s="48"/>
      <c r="F27" s="48"/>
      <c r="G27" s="81"/>
      <c r="H27" s="82"/>
    </row>
    <row r="28" spans="2:10" s="3" customFormat="1" ht="24" x14ac:dyDescent="0.2">
      <c r="B28" s="74" t="s">
        <v>240</v>
      </c>
      <c r="C28" s="75" t="s">
        <v>23</v>
      </c>
      <c r="D28" s="76" t="s">
        <v>24</v>
      </c>
      <c r="E28" s="77">
        <f>SUM(E29:E31)</f>
        <v>60691592.939999998</v>
      </c>
      <c r="F28" s="77">
        <f>SUM(F29:F31)</f>
        <v>0</v>
      </c>
      <c r="G28" s="77">
        <f>SUM(G29:G31)</f>
        <v>698114</v>
      </c>
      <c r="H28" s="78">
        <f>SUM(H29:H31)</f>
        <v>61389706.939999998</v>
      </c>
    </row>
    <row r="29" spans="2:10" s="3" customFormat="1" ht="22.5" x14ac:dyDescent="0.2">
      <c r="B29" s="151" t="s">
        <v>328</v>
      </c>
      <c r="C29" s="79" t="s">
        <v>23</v>
      </c>
      <c r="D29" s="149" t="s">
        <v>329</v>
      </c>
      <c r="E29" s="50">
        <v>60691592.939999998</v>
      </c>
      <c r="F29" s="48"/>
      <c r="G29" s="50">
        <v>68114</v>
      </c>
      <c r="H29" s="82">
        <f>SUM(E29:G29)</f>
        <v>60759706.939999998</v>
      </c>
    </row>
    <row r="30" spans="2:10" s="3" customFormat="1" ht="33.75" x14ac:dyDescent="0.2">
      <c r="B30" s="151" t="s">
        <v>331</v>
      </c>
      <c r="C30" s="79" t="s">
        <v>23</v>
      </c>
      <c r="D30" s="149" t="s">
        <v>330</v>
      </c>
      <c r="E30" s="50"/>
      <c r="F30" s="48"/>
      <c r="G30" s="50">
        <v>630000</v>
      </c>
      <c r="H30" s="82">
        <f>SUM(E30:G30)</f>
        <v>630000</v>
      </c>
    </row>
    <row r="31" spans="2:10" s="3" customFormat="1" ht="11.25" hidden="1" x14ac:dyDescent="0.2">
      <c r="B31" s="83"/>
      <c r="C31" s="79"/>
      <c r="D31" s="80"/>
      <c r="E31" s="84"/>
      <c r="F31" s="48"/>
      <c r="G31" s="84"/>
      <c r="H31" s="82"/>
    </row>
    <row r="32" spans="2:10" s="3" customFormat="1" ht="24" x14ac:dyDescent="0.2">
      <c r="B32" s="74" t="s">
        <v>262</v>
      </c>
      <c r="C32" s="75" t="s">
        <v>171</v>
      </c>
      <c r="D32" s="76" t="s">
        <v>30</v>
      </c>
      <c r="E32" s="77">
        <f>SUM(E33:E34)</f>
        <v>1210500</v>
      </c>
      <c r="F32" s="77">
        <f>SUM(F33:F34)</f>
        <v>0</v>
      </c>
      <c r="G32" s="77">
        <f>SUM(G33:G34)</f>
        <v>12105000</v>
      </c>
      <c r="H32" s="78">
        <f>SUM(H33:H34)</f>
        <v>13315500</v>
      </c>
    </row>
    <row r="33" spans="2:10" s="3" customFormat="1" ht="22.5" x14ac:dyDescent="0.2">
      <c r="B33" s="151" t="s">
        <v>326</v>
      </c>
      <c r="C33" s="79" t="s">
        <v>171</v>
      </c>
      <c r="D33" s="149" t="s">
        <v>327</v>
      </c>
      <c r="E33" s="50">
        <v>1210500</v>
      </c>
      <c r="F33" s="50"/>
      <c r="G33" s="50">
        <v>12105000</v>
      </c>
      <c r="H33" s="82">
        <f>SUM(E33:G33)</f>
        <v>13315500</v>
      </c>
    </row>
    <row r="34" spans="2:10" s="3" customFormat="1" ht="11.25" hidden="1" x14ac:dyDescent="0.2">
      <c r="B34" s="83"/>
      <c r="C34" s="79"/>
      <c r="D34" s="80"/>
      <c r="E34" s="84"/>
      <c r="F34" s="84"/>
      <c r="G34" s="84"/>
      <c r="H34" s="82"/>
    </row>
    <row r="35" spans="2:10" s="3" customFormat="1" ht="24" x14ac:dyDescent="0.2">
      <c r="B35" s="74" t="s">
        <v>241</v>
      </c>
      <c r="C35" s="75" t="s">
        <v>25</v>
      </c>
      <c r="D35" s="76" t="s">
        <v>26</v>
      </c>
      <c r="E35" s="77">
        <f>SUM(E36:E37)</f>
        <v>0</v>
      </c>
      <c r="F35" s="77">
        <f>SUM(F36:F37)</f>
        <v>-6674257.21</v>
      </c>
      <c r="G35" s="77">
        <f>SUM(G36:G37)</f>
        <v>21741.23</v>
      </c>
      <c r="H35" s="78">
        <f>SUM(H36:H37)</f>
        <v>-6652515.9800000004</v>
      </c>
    </row>
    <row r="36" spans="2:10" s="3" customFormat="1" ht="11.25" x14ac:dyDescent="0.2">
      <c r="B36" s="151" t="s">
        <v>324</v>
      </c>
      <c r="C36" s="79" t="s">
        <v>25</v>
      </c>
      <c r="D36" s="149" t="s">
        <v>325</v>
      </c>
      <c r="E36" s="50"/>
      <c r="F36" s="49">
        <v>-6674257.21</v>
      </c>
      <c r="G36" s="49">
        <v>21741.23</v>
      </c>
      <c r="H36" s="82">
        <f>SUM(E36:G36)</f>
        <v>-6652515.9800000004</v>
      </c>
    </row>
    <row r="37" spans="2:10" s="3" customFormat="1" ht="0.75" customHeight="1" thickBot="1" x14ac:dyDescent="0.25">
      <c r="B37" s="85"/>
      <c r="C37" s="86"/>
      <c r="D37" s="87"/>
      <c r="E37" s="88"/>
      <c r="F37" s="88"/>
      <c r="G37" s="88"/>
      <c r="H37" s="89"/>
    </row>
    <row r="38" spans="2:10" s="3" customFormat="1" ht="12.2" customHeight="1" x14ac:dyDescent="0.2">
      <c r="B38" s="90"/>
      <c r="C38" s="90"/>
      <c r="D38" s="90"/>
      <c r="E38" s="90"/>
      <c r="F38" s="90"/>
      <c r="G38" s="90"/>
      <c r="H38" s="90" t="s">
        <v>28</v>
      </c>
      <c r="J38" s="46" t="s">
        <v>167</v>
      </c>
    </row>
    <row r="39" spans="2:10" s="3" customFormat="1" ht="12.2" customHeight="1" x14ac:dyDescent="0.2">
      <c r="B39" s="53"/>
      <c r="C39" s="54" t="s">
        <v>4</v>
      </c>
      <c r="D39" s="191" t="s">
        <v>5</v>
      </c>
      <c r="E39" s="55" t="s">
        <v>6</v>
      </c>
      <c r="F39" s="55" t="s">
        <v>127</v>
      </c>
      <c r="G39" s="56" t="s">
        <v>130</v>
      </c>
      <c r="H39" s="91"/>
      <c r="J39" s="46" t="s">
        <v>168</v>
      </c>
    </row>
    <row r="40" spans="2:10" s="3" customFormat="1" ht="12.2" customHeight="1" x14ac:dyDescent="0.2">
      <c r="B40" s="58" t="s">
        <v>7</v>
      </c>
      <c r="C40" s="59" t="s">
        <v>8</v>
      </c>
      <c r="D40" s="192"/>
      <c r="E40" s="60" t="s">
        <v>9</v>
      </c>
      <c r="F40" s="60" t="s">
        <v>128</v>
      </c>
      <c r="G40" s="61" t="s">
        <v>131</v>
      </c>
      <c r="H40" s="92" t="s">
        <v>10</v>
      </c>
      <c r="J40" s="47" t="s">
        <v>169</v>
      </c>
    </row>
    <row r="41" spans="2:10" s="3" customFormat="1" ht="12.2" customHeight="1" x14ac:dyDescent="0.2">
      <c r="B41" s="63"/>
      <c r="C41" s="59" t="s">
        <v>11</v>
      </c>
      <c r="D41" s="193"/>
      <c r="E41" s="64" t="s">
        <v>12</v>
      </c>
      <c r="F41" s="60" t="s">
        <v>129</v>
      </c>
      <c r="G41" s="61" t="s">
        <v>132</v>
      </c>
      <c r="H41" s="92"/>
      <c r="J41" s="47" t="s">
        <v>170</v>
      </c>
    </row>
    <row r="42" spans="2:10" s="3" customFormat="1" ht="12.2" customHeight="1" thickBot="1" x14ac:dyDescent="0.25">
      <c r="B42" s="65">
        <v>1</v>
      </c>
      <c r="C42" s="66">
        <v>2</v>
      </c>
      <c r="D42" s="66">
        <v>3</v>
      </c>
      <c r="E42" s="67">
        <v>4</v>
      </c>
      <c r="F42" s="67">
        <v>5</v>
      </c>
      <c r="G42" s="56" t="s">
        <v>13</v>
      </c>
      <c r="H42" s="91" t="s">
        <v>14</v>
      </c>
    </row>
    <row r="43" spans="2:10" s="3" customFormat="1" ht="24" x14ac:dyDescent="0.2">
      <c r="B43" s="93" t="s">
        <v>242</v>
      </c>
      <c r="C43" s="70" t="s">
        <v>16</v>
      </c>
      <c r="D43" s="71" t="s">
        <v>27</v>
      </c>
      <c r="E43" s="94">
        <f>SUM(E44:E45)</f>
        <v>0</v>
      </c>
      <c r="F43" s="94">
        <f>SUM(F44:F45)</f>
        <v>0</v>
      </c>
      <c r="G43" s="94">
        <f>SUM(G44:G45)</f>
        <v>0</v>
      </c>
      <c r="H43" s="95">
        <f>SUM(H44:H45)</f>
        <v>0</v>
      </c>
    </row>
    <row r="44" spans="2:10" s="3" customFormat="1" ht="11.25" x14ac:dyDescent="0.2">
      <c r="B44" s="156"/>
      <c r="C44" s="157"/>
      <c r="D44" s="158"/>
      <c r="E44" s="159"/>
      <c r="F44" s="159"/>
      <c r="G44" s="159"/>
      <c r="H44" s="160">
        <f>SUM(E44:G44)</f>
        <v>0</v>
      </c>
      <c r="I44" s="161"/>
      <c r="J44" s="161"/>
    </row>
    <row r="45" spans="2:10" s="3" customFormat="1" ht="11.25" hidden="1" x14ac:dyDescent="0.2">
      <c r="B45" s="101"/>
      <c r="C45" s="97"/>
      <c r="D45" s="98"/>
      <c r="E45" s="102"/>
      <c r="F45" s="99"/>
      <c r="G45" s="99"/>
      <c r="H45" s="100"/>
    </row>
    <row r="46" spans="2:10" s="3" customFormat="1" ht="36" x14ac:dyDescent="0.2">
      <c r="B46" s="74" t="s">
        <v>243</v>
      </c>
      <c r="C46" s="75" t="s">
        <v>172</v>
      </c>
      <c r="D46" s="76" t="s">
        <v>33</v>
      </c>
      <c r="E46" s="103">
        <f>SUM(E47:E51)</f>
        <v>0</v>
      </c>
      <c r="F46" s="103">
        <f>SUM(F47:F51)</f>
        <v>4790302.8099999996</v>
      </c>
      <c r="G46" s="103">
        <f>SUM(G47:G51)</f>
        <v>1112886.5900000001</v>
      </c>
      <c r="H46" s="104">
        <f>SUM(H47:H51)</f>
        <v>5903189.4000000004</v>
      </c>
    </row>
    <row r="47" spans="2:10" s="3" customFormat="1" ht="33.75" x14ac:dyDescent="0.2">
      <c r="B47" s="96" t="s">
        <v>317</v>
      </c>
      <c r="C47" s="97" t="s">
        <v>172</v>
      </c>
      <c r="D47" s="150" t="s">
        <v>316</v>
      </c>
      <c r="E47" s="39"/>
      <c r="F47" s="39">
        <v>782547</v>
      </c>
      <c r="G47" s="39"/>
      <c r="H47" s="100">
        <f>SUM(E47:G47)</f>
        <v>782547</v>
      </c>
    </row>
    <row r="48" spans="2:10" s="3" customFormat="1" ht="33.75" x14ac:dyDescent="0.2">
      <c r="B48" s="96" t="s">
        <v>319</v>
      </c>
      <c r="C48" s="97" t="s">
        <v>172</v>
      </c>
      <c r="D48" s="150" t="s">
        <v>318</v>
      </c>
      <c r="E48" s="39"/>
      <c r="F48" s="39"/>
      <c r="G48" s="39">
        <v>25790</v>
      </c>
      <c r="H48" s="100">
        <f>SUM(E48:G48)</f>
        <v>25790</v>
      </c>
    </row>
    <row r="49" spans="2:8" s="3" customFormat="1" ht="33.75" x14ac:dyDescent="0.2">
      <c r="B49" s="96" t="s">
        <v>321</v>
      </c>
      <c r="C49" s="97" t="s">
        <v>172</v>
      </c>
      <c r="D49" s="150" t="s">
        <v>320</v>
      </c>
      <c r="E49" s="39"/>
      <c r="F49" s="39">
        <v>4007755.81</v>
      </c>
      <c r="G49" s="39"/>
      <c r="H49" s="100">
        <f>SUM(E49:G49)</f>
        <v>4007755.81</v>
      </c>
    </row>
    <row r="50" spans="2:8" s="3" customFormat="1" ht="33.75" x14ac:dyDescent="0.2">
      <c r="B50" s="96" t="s">
        <v>322</v>
      </c>
      <c r="C50" s="97" t="s">
        <v>172</v>
      </c>
      <c r="D50" s="150" t="s">
        <v>323</v>
      </c>
      <c r="E50" s="39"/>
      <c r="F50" s="39"/>
      <c r="G50" s="39">
        <v>1087096.5900000001</v>
      </c>
      <c r="H50" s="100">
        <f>SUM(E50:G50)</f>
        <v>1087096.5900000001</v>
      </c>
    </row>
    <row r="51" spans="2:8" s="3" customFormat="1" ht="11.25" hidden="1" x14ac:dyDescent="0.2">
      <c r="B51" s="101"/>
      <c r="C51" s="97"/>
      <c r="D51" s="98"/>
      <c r="E51" s="102"/>
      <c r="F51" s="99"/>
      <c r="G51" s="99"/>
      <c r="H51" s="100"/>
    </row>
    <row r="52" spans="2:8" s="3" customFormat="1" ht="24" x14ac:dyDescent="0.2">
      <c r="B52" s="105" t="s">
        <v>244</v>
      </c>
      <c r="C52" s="75" t="s">
        <v>24</v>
      </c>
      <c r="D52" s="76" t="s">
        <v>29</v>
      </c>
      <c r="E52" s="106">
        <f>E53+E58+E67+E70+E73+E76+E81+E85+E93</f>
        <v>60694081.049999997</v>
      </c>
      <c r="F52" s="106">
        <f>F53+F58+F67+F70+F73+F76+F81+F85+F93</f>
        <v>240615509.81</v>
      </c>
      <c r="G52" s="106">
        <f>G53+G58+G67+G70+G73+G76+G81+G85+G93</f>
        <v>168821521.68000001</v>
      </c>
      <c r="H52" s="107">
        <f>H53+H58+H67+H70+H73+H76+H81+H85+H93</f>
        <v>470131112.54000002</v>
      </c>
    </row>
    <row r="53" spans="2:8" s="3" customFormat="1" ht="24" x14ac:dyDescent="0.2">
      <c r="B53" s="74" t="s">
        <v>234</v>
      </c>
      <c r="C53" s="75" t="s">
        <v>30</v>
      </c>
      <c r="D53" s="76" t="s">
        <v>31</v>
      </c>
      <c r="E53" s="103">
        <f>SUM(E54:E57)</f>
        <v>0</v>
      </c>
      <c r="F53" s="103">
        <f>SUM(F54:F57)</f>
        <v>225048938</v>
      </c>
      <c r="G53" s="103">
        <f>SUM(G54:G57)</f>
        <v>106141510.04000001</v>
      </c>
      <c r="H53" s="104">
        <f>SUM(H54:H57)</f>
        <v>331190448.04000002</v>
      </c>
    </row>
    <row r="54" spans="2:8" s="3" customFormat="1" ht="11.25" x14ac:dyDescent="0.2">
      <c r="B54" s="96" t="s">
        <v>311</v>
      </c>
      <c r="C54" s="97" t="s">
        <v>30</v>
      </c>
      <c r="D54" s="150" t="s">
        <v>310</v>
      </c>
      <c r="E54" s="33"/>
      <c r="F54" s="33">
        <v>174355856.47</v>
      </c>
      <c r="G54" s="33">
        <v>79084278.359999999</v>
      </c>
      <c r="H54" s="100">
        <f>SUM(E54:G54)</f>
        <v>253440134.83000001</v>
      </c>
    </row>
    <row r="55" spans="2:8" s="3" customFormat="1" ht="11.25" x14ac:dyDescent="0.2">
      <c r="B55" s="96" t="s">
        <v>313</v>
      </c>
      <c r="C55" s="97" t="s">
        <v>30</v>
      </c>
      <c r="D55" s="150" t="s">
        <v>312</v>
      </c>
      <c r="E55" s="33"/>
      <c r="F55" s="33"/>
      <c r="G55" s="33">
        <v>41100</v>
      </c>
      <c r="H55" s="100">
        <f>SUM(E55:G55)</f>
        <v>41100</v>
      </c>
    </row>
    <row r="56" spans="2:8" s="3" customFormat="1" ht="11.25" x14ac:dyDescent="0.2">
      <c r="B56" s="96" t="s">
        <v>314</v>
      </c>
      <c r="C56" s="97" t="s">
        <v>30</v>
      </c>
      <c r="D56" s="150" t="s">
        <v>315</v>
      </c>
      <c r="E56" s="33"/>
      <c r="F56" s="33">
        <v>50693081.530000001</v>
      </c>
      <c r="G56" s="33">
        <v>27016131.68</v>
      </c>
      <c r="H56" s="100">
        <f>SUM(E56:G56)</f>
        <v>77709213.209999993</v>
      </c>
    </row>
    <row r="57" spans="2:8" s="3" customFormat="1" ht="12.2" hidden="1" customHeight="1" x14ac:dyDescent="0.2">
      <c r="B57" s="101"/>
      <c r="C57" s="97"/>
      <c r="D57" s="98"/>
      <c r="E57" s="102"/>
      <c r="F57" s="102"/>
      <c r="G57" s="102"/>
      <c r="H57" s="100"/>
    </row>
    <row r="58" spans="2:8" s="3" customFormat="1" ht="24" x14ac:dyDescent="0.2">
      <c r="B58" s="74" t="s">
        <v>235</v>
      </c>
      <c r="C58" s="75" t="s">
        <v>26</v>
      </c>
      <c r="D58" s="76" t="s">
        <v>32</v>
      </c>
      <c r="E58" s="103">
        <f>SUM(E59:E66)</f>
        <v>0</v>
      </c>
      <c r="F58" s="103">
        <f>SUM(F59:F66)</f>
        <v>9228783.7100000009</v>
      </c>
      <c r="G58" s="103">
        <f>SUM(G59:G66)</f>
        <v>42791720.780000001</v>
      </c>
      <c r="H58" s="104">
        <f>SUM(H59:H66)</f>
        <v>52020504.490000002</v>
      </c>
    </row>
    <row r="59" spans="2:8" s="3" customFormat="1" ht="11.25" x14ac:dyDescent="0.2">
      <c r="B59" s="96" t="s">
        <v>296</v>
      </c>
      <c r="C59" s="97" t="s">
        <v>26</v>
      </c>
      <c r="D59" s="150" t="s">
        <v>297</v>
      </c>
      <c r="E59" s="33"/>
      <c r="F59" s="33">
        <v>413784.51</v>
      </c>
      <c r="G59" s="33">
        <v>895696.56</v>
      </c>
      <c r="H59" s="100">
        <f t="shared" ref="H59:H65" si="0">SUM(E59:G59)</f>
        <v>1309481.07</v>
      </c>
    </row>
    <row r="60" spans="2:8" s="3" customFormat="1" ht="11.25" x14ac:dyDescent="0.2">
      <c r="B60" s="96" t="s">
        <v>298</v>
      </c>
      <c r="C60" s="97" t="s">
        <v>26</v>
      </c>
      <c r="D60" s="150" t="s">
        <v>299</v>
      </c>
      <c r="E60" s="33"/>
      <c r="F60" s="33"/>
      <c r="G60" s="33">
        <v>19976</v>
      </c>
      <c r="H60" s="100">
        <f t="shared" si="0"/>
        <v>19976</v>
      </c>
    </row>
    <row r="61" spans="2:8" s="3" customFormat="1" ht="11.25" x14ac:dyDescent="0.2">
      <c r="B61" s="96" t="s">
        <v>300</v>
      </c>
      <c r="C61" s="97" t="s">
        <v>26</v>
      </c>
      <c r="D61" s="150" t="s">
        <v>301</v>
      </c>
      <c r="E61" s="33"/>
      <c r="F61" s="33">
        <v>5948108.1600000001</v>
      </c>
      <c r="G61" s="33">
        <v>8309434.0499999998</v>
      </c>
      <c r="H61" s="100">
        <f t="shared" si="0"/>
        <v>14257542.210000001</v>
      </c>
    </row>
    <row r="62" spans="2:8" s="3" customFormat="1" ht="22.5" x14ac:dyDescent="0.2">
      <c r="B62" s="96" t="s">
        <v>303</v>
      </c>
      <c r="C62" s="97" t="s">
        <v>26</v>
      </c>
      <c r="D62" s="150" t="s">
        <v>302</v>
      </c>
      <c r="E62" s="33"/>
      <c r="F62" s="33"/>
      <c r="G62" s="33">
        <v>135000</v>
      </c>
      <c r="H62" s="100">
        <f t="shared" si="0"/>
        <v>135000</v>
      </c>
    </row>
    <row r="63" spans="2:8" s="3" customFormat="1" ht="11.25" x14ac:dyDescent="0.2">
      <c r="B63" s="96" t="s">
        <v>305</v>
      </c>
      <c r="C63" s="97" t="s">
        <v>26</v>
      </c>
      <c r="D63" s="150" t="s">
        <v>304</v>
      </c>
      <c r="E63" s="33"/>
      <c r="F63" s="33">
        <v>1003117.38</v>
      </c>
      <c r="G63" s="33">
        <v>15797133.15</v>
      </c>
      <c r="H63" s="100">
        <f t="shared" si="0"/>
        <v>16800250.530000001</v>
      </c>
    </row>
    <row r="64" spans="2:8" s="3" customFormat="1" ht="11.25" x14ac:dyDescent="0.2">
      <c r="B64" s="96" t="s">
        <v>307</v>
      </c>
      <c r="C64" s="97" t="s">
        <v>26</v>
      </c>
      <c r="D64" s="150" t="s">
        <v>306</v>
      </c>
      <c r="E64" s="33"/>
      <c r="F64" s="33">
        <v>1863773.66</v>
      </c>
      <c r="G64" s="33">
        <v>17590352.120000001</v>
      </c>
      <c r="H64" s="100">
        <f t="shared" si="0"/>
        <v>19454125.780000001</v>
      </c>
    </row>
    <row r="65" spans="2:10" s="3" customFormat="1" ht="11.25" x14ac:dyDescent="0.2">
      <c r="B65" s="96" t="s">
        <v>308</v>
      </c>
      <c r="C65" s="97" t="s">
        <v>26</v>
      </c>
      <c r="D65" s="150" t="s">
        <v>309</v>
      </c>
      <c r="E65" s="33"/>
      <c r="F65" s="33"/>
      <c r="G65" s="33">
        <v>44128.9</v>
      </c>
      <c r="H65" s="100">
        <f t="shared" si="0"/>
        <v>44128.9</v>
      </c>
    </row>
    <row r="66" spans="2:10" s="3" customFormat="1" ht="12.2" hidden="1" customHeight="1" x14ac:dyDescent="0.2">
      <c r="B66" s="101"/>
      <c r="C66" s="97"/>
      <c r="D66" s="98"/>
      <c r="E66" s="102"/>
      <c r="F66" s="102"/>
      <c r="G66" s="102"/>
      <c r="H66" s="100"/>
    </row>
    <row r="67" spans="2:10" s="3" customFormat="1" ht="24" x14ac:dyDescent="0.2">
      <c r="B67" s="74" t="s">
        <v>245</v>
      </c>
      <c r="C67" s="75" t="s">
        <v>33</v>
      </c>
      <c r="D67" s="76" t="s">
        <v>34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1.25" x14ac:dyDescent="0.2">
      <c r="B68" s="156"/>
      <c r="C68" s="157"/>
      <c r="D68" s="158"/>
      <c r="E68" s="162"/>
      <c r="F68" s="159"/>
      <c r="G68" s="159"/>
      <c r="H68" s="160">
        <f>SUM(E68:G68)</f>
        <v>0</v>
      </c>
      <c r="I68" s="161"/>
      <c r="J68" s="161"/>
    </row>
    <row r="69" spans="2:10" s="3" customFormat="1" ht="11.25" hidden="1" x14ac:dyDescent="0.2">
      <c r="B69" s="101"/>
      <c r="C69" s="97"/>
      <c r="D69" s="98"/>
      <c r="E69" s="99"/>
      <c r="F69" s="99"/>
      <c r="G69" s="99"/>
      <c r="H69" s="100"/>
    </row>
    <row r="70" spans="2:10" s="3" customFormat="1" ht="24" x14ac:dyDescent="0.2">
      <c r="B70" s="74" t="s">
        <v>246</v>
      </c>
      <c r="C70" s="75" t="s">
        <v>31</v>
      </c>
      <c r="D70" s="76" t="s">
        <v>35</v>
      </c>
      <c r="E70" s="103">
        <f>SUM(E71:E72)</f>
        <v>0</v>
      </c>
      <c r="F70" s="103">
        <f>SUM(F71:F72)</f>
        <v>0</v>
      </c>
      <c r="G70" s="103">
        <f>SUM(G71:G72)</f>
        <v>0</v>
      </c>
      <c r="H70" s="104">
        <f>SUM(H71:H72)</f>
        <v>0</v>
      </c>
    </row>
    <row r="71" spans="2:10" s="3" customFormat="1" ht="11.25" x14ac:dyDescent="0.2">
      <c r="B71" s="156"/>
      <c r="C71" s="157"/>
      <c r="D71" s="158"/>
      <c r="E71" s="159"/>
      <c r="F71" s="159"/>
      <c r="G71" s="159"/>
      <c r="H71" s="160">
        <f>SUM(E71:G71)</f>
        <v>0</v>
      </c>
      <c r="I71" s="161"/>
      <c r="J71" s="161"/>
    </row>
    <row r="72" spans="2:10" s="3" customFormat="1" ht="11.25" hidden="1" x14ac:dyDescent="0.2">
      <c r="B72" s="101"/>
      <c r="C72" s="97"/>
      <c r="D72" s="98"/>
      <c r="E72" s="102"/>
      <c r="F72" s="102"/>
      <c r="G72" s="102"/>
      <c r="H72" s="100"/>
    </row>
    <row r="73" spans="2:10" s="3" customFormat="1" ht="24" x14ac:dyDescent="0.2">
      <c r="B73" s="74" t="s">
        <v>247</v>
      </c>
      <c r="C73" s="75" t="s">
        <v>34</v>
      </c>
      <c r="D73" s="76" t="s">
        <v>36</v>
      </c>
      <c r="E73" s="103">
        <f>SUM(E74:E75)</f>
        <v>0</v>
      </c>
      <c r="F73" s="103">
        <f>SUM(F74:F75)</f>
        <v>0</v>
      </c>
      <c r="G73" s="103">
        <f>SUM(G74:G75)</f>
        <v>0</v>
      </c>
      <c r="H73" s="104">
        <f>SUM(H74:H75)</f>
        <v>0</v>
      </c>
    </row>
    <row r="74" spans="2:10" s="3" customFormat="1" ht="11.25" x14ac:dyDescent="0.2">
      <c r="B74" s="156"/>
      <c r="C74" s="157"/>
      <c r="D74" s="158"/>
      <c r="E74" s="159"/>
      <c r="F74" s="159"/>
      <c r="G74" s="159"/>
      <c r="H74" s="160">
        <f>SUM(E74:G74)</f>
        <v>0</v>
      </c>
      <c r="I74" s="161"/>
      <c r="J74" s="161"/>
    </row>
    <row r="75" spans="2:10" s="3" customFormat="1" ht="11.25" hidden="1" x14ac:dyDescent="0.2">
      <c r="B75" s="101"/>
      <c r="C75" s="97"/>
      <c r="D75" s="98"/>
      <c r="E75" s="102"/>
      <c r="F75" s="102"/>
      <c r="G75" s="102"/>
      <c r="H75" s="100"/>
    </row>
    <row r="76" spans="2:10" s="3" customFormat="1" ht="24" x14ac:dyDescent="0.2">
      <c r="B76" s="74" t="s">
        <v>248</v>
      </c>
      <c r="C76" s="75" t="s">
        <v>35</v>
      </c>
      <c r="D76" s="76" t="s">
        <v>37</v>
      </c>
      <c r="E76" s="103">
        <f>SUM(E77:E80)</f>
        <v>36861592.939999998</v>
      </c>
      <c r="F76" s="103">
        <f>SUM(F77:F80)</f>
        <v>525978.88</v>
      </c>
      <c r="G76" s="103">
        <f>SUM(G77:G80)</f>
        <v>417637.33</v>
      </c>
      <c r="H76" s="103">
        <f>SUM(H77:H80)</f>
        <v>37805209.149999999</v>
      </c>
    </row>
    <row r="77" spans="2:10" s="3" customFormat="1" ht="11.25" x14ac:dyDescent="0.2">
      <c r="B77" s="96" t="s">
        <v>291</v>
      </c>
      <c r="C77" s="97" t="s">
        <v>35</v>
      </c>
      <c r="D77" s="150" t="s">
        <v>290</v>
      </c>
      <c r="E77" s="33">
        <v>36861592.939999998</v>
      </c>
      <c r="F77" s="33"/>
      <c r="G77" s="33">
        <v>16113.87</v>
      </c>
      <c r="H77" s="100">
        <f>SUM(E77:G77)</f>
        <v>36877706.810000002</v>
      </c>
    </row>
    <row r="78" spans="2:10" s="3" customFormat="1" ht="22.5" x14ac:dyDescent="0.2">
      <c r="B78" s="96" t="s">
        <v>293</v>
      </c>
      <c r="C78" s="97" t="s">
        <v>35</v>
      </c>
      <c r="D78" s="150" t="s">
        <v>292</v>
      </c>
      <c r="E78" s="33"/>
      <c r="F78" s="33"/>
      <c r="G78" s="33">
        <v>245000</v>
      </c>
      <c r="H78" s="100">
        <f>SUM(E78:G78)</f>
        <v>245000</v>
      </c>
    </row>
    <row r="79" spans="2:10" s="3" customFormat="1" ht="11.25" x14ac:dyDescent="0.2">
      <c r="B79" s="96" t="s">
        <v>294</v>
      </c>
      <c r="C79" s="97" t="s">
        <v>35</v>
      </c>
      <c r="D79" s="150" t="s">
        <v>295</v>
      </c>
      <c r="E79" s="33"/>
      <c r="F79" s="33">
        <v>525978.88</v>
      </c>
      <c r="G79" s="33">
        <v>156523.46</v>
      </c>
      <c r="H79" s="100">
        <f>SUM(E79:G79)</f>
        <v>682502.34</v>
      </c>
    </row>
    <row r="80" spans="2:10" s="3" customFormat="1" ht="11.25" hidden="1" x14ac:dyDescent="0.2">
      <c r="B80" s="101"/>
      <c r="C80" s="97"/>
      <c r="D80" s="98"/>
      <c r="E80" s="102"/>
      <c r="F80" s="102"/>
      <c r="G80" s="102"/>
      <c r="H80" s="100"/>
    </row>
    <row r="81" spans="2:10" s="3" customFormat="1" ht="24" x14ac:dyDescent="0.2">
      <c r="B81" s="74" t="s">
        <v>249</v>
      </c>
      <c r="C81" s="75" t="s">
        <v>36</v>
      </c>
      <c r="D81" s="76" t="s">
        <v>40</v>
      </c>
      <c r="E81" s="103">
        <f>SUM(E82:E84)</f>
        <v>0</v>
      </c>
      <c r="F81" s="103">
        <f>SUM(F82:F84)</f>
        <v>4582688.72</v>
      </c>
      <c r="G81" s="103">
        <f>SUM(G82:G84)</f>
        <v>18912763.800000001</v>
      </c>
      <c r="H81" s="104">
        <f>SUM(H82:H84)</f>
        <v>23495452.52</v>
      </c>
    </row>
    <row r="82" spans="2:10" s="3" customFormat="1" ht="11.25" x14ac:dyDescent="0.2">
      <c r="B82" s="96" t="s">
        <v>286</v>
      </c>
      <c r="C82" s="97" t="s">
        <v>36</v>
      </c>
      <c r="D82" s="150" t="s">
        <v>287</v>
      </c>
      <c r="E82" s="33"/>
      <c r="F82" s="33">
        <v>4497757.8899999997</v>
      </c>
      <c r="G82" s="33">
        <v>13307235.35</v>
      </c>
      <c r="H82" s="100">
        <f>SUM(E82:G82)</f>
        <v>17804993.239999998</v>
      </c>
    </row>
    <row r="83" spans="2:10" s="3" customFormat="1" ht="11.25" x14ac:dyDescent="0.2">
      <c r="B83" s="96" t="s">
        <v>288</v>
      </c>
      <c r="C83" s="97" t="s">
        <v>36</v>
      </c>
      <c r="D83" s="150" t="s">
        <v>289</v>
      </c>
      <c r="E83" s="33"/>
      <c r="F83" s="33">
        <v>84930.83</v>
      </c>
      <c r="G83" s="33">
        <v>5605528.4500000002</v>
      </c>
      <c r="H83" s="100">
        <f>SUM(E83:G83)</f>
        <v>5690459.2800000003</v>
      </c>
    </row>
    <row r="84" spans="2:10" s="3" customFormat="1" ht="12.2" hidden="1" customHeight="1" x14ac:dyDescent="0.2">
      <c r="B84" s="101"/>
      <c r="C84" s="97"/>
      <c r="D84" s="98"/>
      <c r="E84" s="102"/>
      <c r="F84" s="102"/>
      <c r="G84" s="102"/>
      <c r="H84" s="100"/>
    </row>
    <row r="85" spans="2:10" s="3" customFormat="1" ht="36" x14ac:dyDescent="0.2">
      <c r="B85" s="74" t="s">
        <v>250</v>
      </c>
      <c r="C85" s="75" t="s">
        <v>37</v>
      </c>
      <c r="D85" s="76" t="s">
        <v>173</v>
      </c>
      <c r="E85" s="103">
        <f>SUM(E86:E87)</f>
        <v>0</v>
      </c>
      <c r="F85" s="103">
        <f>SUM(F86:F87)</f>
        <v>0</v>
      </c>
      <c r="G85" s="103">
        <f>SUM(G86:G87)</f>
        <v>0</v>
      </c>
      <c r="H85" s="104">
        <f>SUM(H86:H87)</f>
        <v>0</v>
      </c>
    </row>
    <row r="86" spans="2:10" s="3" customFormat="1" ht="11.25" x14ac:dyDescent="0.2">
      <c r="B86" s="156"/>
      <c r="C86" s="157"/>
      <c r="D86" s="158"/>
      <c r="E86" s="159"/>
      <c r="F86" s="159"/>
      <c r="G86" s="159"/>
      <c r="H86" s="160">
        <f>SUM(E86:G86)</f>
        <v>0</v>
      </c>
      <c r="I86" s="161"/>
      <c r="J86" s="161"/>
    </row>
    <row r="87" spans="2:10" s="3" customFormat="1" ht="0.75" customHeight="1" thickBot="1" x14ac:dyDescent="0.25">
      <c r="B87" s="101"/>
      <c r="C87" s="108"/>
      <c r="D87" s="109"/>
      <c r="E87" s="110"/>
      <c r="F87" s="110"/>
      <c r="G87" s="110"/>
      <c r="H87" s="111"/>
    </row>
    <row r="88" spans="2:10" s="3" customFormat="1" ht="12.2" customHeight="1" x14ac:dyDescent="0.2">
      <c r="B88" s="90"/>
      <c r="C88" s="90"/>
      <c r="D88" s="90"/>
      <c r="E88" s="90"/>
      <c r="F88" s="90"/>
      <c r="G88" s="90"/>
      <c r="H88" s="90" t="s">
        <v>39</v>
      </c>
    </row>
    <row r="89" spans="2:10" s="3" customFormat="1" ht="12.2" customHeight="1" x14ac:dyDescent="0.2">
      <c r="B89" s="112"/>
      <c r="C89" s="54" t="s">
        <v>4</v>
      </c>
      <c r="D89" s="191" t="s">
        <v>5</v>
      </c>
      <c r="E89" s="55" t="s">
        <v>6</v>
      </c>
      <c r="F89" s="55" t="s">
        <v>127</v>
      </c>
      <c r="G89" s="56" t="s">
        <v>130</v>
      </c>
      <c r="H89" s="91"/>
    </row>
    <row r="90" spans="2:10" s="3" customFormat="1" ht="12.2" customHeight="1" x14ac:dyDescent="0.2">
      <c r="B90" s="59" t="s">
        <v>7</v>
      </c>
      <c r="C90" s="59" t="s">
        <v>8</v>
      </c>
      <c r="D90" s="192"/>
      <c r="E90" s="60" t="s">
        <v>9</v>
      </c>
      <c r="F90" s="60" t="s">
        <v>128</v>
      </c>
      <c r="G90" s="61" t="s">
        <v>131</v>
      </c>
      <c r="H90" s="92" t="s">
        <v>10</v>
      </c>
    </row>
    <row r="91" spans="2:10" s="3" customFormat="1" ht="12.2" customHeight="1" x14ac:dyDescent="0.2">
      <c r="B91" s="113"/>
      <c r="C91" s="114" t="s">
        <v>11</v>
      </c>
      <c r="D91" s="193"/>
      <c r="E91" s="64" t="s">
        <v>12</v>
      </c>
      <c r="F91" s="64" t="s">
        <v>129</v>
      </c>
      <c r="G91" s="115" t="s">
        <v>132</v>
      </c>
      <c r="H91" s="92"/>
    </row>
    <row r="92" spans="2:10" s="3" customFormat="1" ht="12.2" customHeight="1" thickBot="1" x14ac:dyDescent="0.25">
      <c r="B92" s="65">
        <v>1</v>
      </c>
      <c r="C92" s="116">
        <v>2</v>
      </c>
      <c r="D92" s="116">
        <v>3</v>
      </c>
      <c r="E92" s="117">
        <v>4</v>
      </c>
      <c r="F92" s="117">
        <v>5</v>
      </c>
      <c r="G92" s="118" t="s">
        <v>13</v>
      </c>
      <c r="H92" s="119" t="s">
        <v>14</v>
      </c>
    </row>
    <row r="93" spans="2:10" s="3" customFormat="1" ht="24" x14ac:dyDescent="0.2">
      <c r="B93" s="93" t="s">
        <v>263</v>
      </c>
      <c r="C93" s="70" t="s">
        <v>40</v>
      </c>
      <c r="D93" s="71" t="s">
        <v>38</v>
      </c>
      <c r="E93" s="94">
        <f>SUM(E94:E99)</f>
        <v>23832488.109999999</v>
      </c>
      <c r="F93" s="94">
        <f>SUM(F94:F99)</f>
        <v>1229120.5</v>
      </c>
      <c r="G93" s="94">
        <f>SUM(G94:G99)</f>
        <v>557889.73</v>
      </c>
      <c r="H93" s="95">
        <f>SUM(H94:H99)</f>
        <v>25619498.34</v>
      </c>
    </row>
    <row r="94" spans="2:10" s="3" customFormat="1" ht="11.25" x14ac:dyDescent="0.2">
      <c r="B94" s="96" t="s">
        <v>277</v>
      </c>
      <c r="C94" s="97" t="s">
        <v>40</v>
      </c>
      <c r="D94" s="150" t="s">
        <v>276</v>
      </c>
      <c r="E94" s="33"/>
      <c r="F94" s="33">
        <v>1229120.5</v>
      </c>
      <c r="G94" s="33">
        <v>64264.76</v>
      </c>
      <c r="H94" s="100">
        <f>SUM(E94:G94)</f>
        <v>1293385.26</v>
      </c>
    </row>
    <row r="95" spans="2:10" s="3" customFormat="1" ht="22.5" x14ac:dyDescent="0.2">
      <c r="B95" s="96" t="s">
        <v>278</v>
      </c>
      <c r="C95" s="97" t="s">
        <v>40</v>
      </c>
      <c r="D95" s="150" t="s">
        <v>279</v>
      </c>
      <c r="E95" s="33"/>
      <c r="F95" s="33"/>
      <c r="G95" s="33">
        <v>750.9</v>
      </c>
      <c r="H95" s="100">
        <f>SUM(E95:G95)</f>
        <v>750.9</v>
      </c>
    </row>
    <row r="96" spans="2:10" s="3" customFormat="1" ht="22.5" x14ac:dyDescent="0.2">
      <c r="B96" s="96" t="s">
        <v>281</v>
      </c>
      <c r="C96" s="97" t="s">
        <v>40</v>
      </c>
      <c r="D96" s="150" t="s">
        <v>280</v>
      </c>
      <c r="E96" s="33"/>
      <c r="F96" s="33"/>
      <c r="G96" s="33">
        <v>3136.72</v>
      </c>
      <c r="H96" s="100">
        <f>SUM(E96:G96)</f>
        <v>3136.72</v>
      </c>
    </row>
    <row r="97" spans="2:8" s="3" customFormat="1" ht="11.25" x14ac:dyDescent="0.2">
      <c r="B97" s="96" t="s">
        <v>282</v>
      </c>
      <c r="C97" s="97" t="s">
        <v>40</v>
      </c>
      <c r="D97" s="150" t="s">
        <v>283</v>
      </c>
      <c r="E97" s="33">
        <v>23832488.109999999</v>
      </c>
      <c r="F97" s="33"/>
      <c r="G97" s="33">
        <v>466737.35</v>
      </c>
      <c r="H97" s="100">
        <f>SUM(E97:G97)</f>
        <v>24299225.460000001</v>
      </c>
    </row>
    <row r="98" spans="2:8" s="3" customFormat="1" ht="11.25" x14ac:dyDescent="0.2">
      <c r="B98" s="96" t="s">
        <v>284</v>
      </c>
      <c r="C98" s="97" t="s">
        <v>40</v>
      </c>
      <c r="D98" s="150" t="s">
        <v>285</v>
      </c>
      <c r="E98" s="33"/>
      <c r="F98" s="33"/>
      <c r="G98" s="33">
        <v>23000</v>
      </c>
      <c r="H98" s="100">
        <f>SUM(E98:G98)</f>
        <v>23000</v>
      </c>
    </row>
    <row r="99" spans="2:8" s="3" customFormat="1" ht="12.2" hidden="1" customHeight="1" x14ac:dyDescent="0.2">
      <c r="B99" s="96"/>
      <c r="C99" s="97"/>
      <c r="D99" s="98"/>
      <c r="E99" s="102"/>
      <c r="F99" s="102"/>
      <c r="G99" s="102"/>
      <c r="H99" s="100"/>
    </row>
    <row r="100" spans="2:8" s="3" customFormat="1" ht="11.25" x14ac:dyDescent="0.2">
      <c r="B100" s="120" t="s">
        <v>251</v>
      </c>
      <c r="C100" s="75" t="s">
        <v>41</v>
      </c>
      <c r="D100" s="76"/>
      <c r="E100" s="103">
        <f>E103+E132</f>
        <v>1208011.8899999999</v>
      </c>
      <c r="F100" s="103">
        <f>F103+F132</f>
        <v>-6350618.71</v>
      </c>
      <c r="G100" s="103">
        <f>G103+G132</f>
        <v>26652709.699999999</v>
      </c>
      <c r="H100" s="104">
        <f>H103+H132</f>
        <v>21510102.879999999</v>
      </c>
    </row>
    <row r="101" spans="2:8" s="3" customFormat="1" ht="12" x14ac:dyDescent="0.2">
      <c r="B101" s="74" t="s">
        <v>252</v>
      </c>
      <c r="C101" s="75" t="s">
        <v>42</v>
      </c>
      <c r="D101" s="76"/>
      <c r="E101" s="121">
        <f>E17-E52</f>
        <v>1208011.8899999999</v>
      </c>
      <c r="F101" s="121">
        <f>F17-F52</f>
        <v>-6350618.71</v>
      </c>
      <c r="G101" s="121">
        <f>G17-G52</f>
        <v>26652709.699999999</v>
      </c>
      <c r="H101" s="122">
        <f>H17-H52</f>
        <v>21510102.879999999</v>
      </c>
    </row>
    <row r="102" spans="2:8" s="3" customFormat="1" ht="12" x14ac:dyDescent="0.2">
      <c r="B102" s="74" t="s">
        <v>253</v>
      </c>
      <c r="C102" s="75" t="s">
        <v>43</v>
      </c>
      <c r="D102" s="76"/>
      <c r="E102" s="39"/>
      <c r="F102" s="33"/>
      <c r="G102" s="33"/>
      <c r="H102" s="100">
        <f>SUM(E102:G102)</f>
        <v>0</v>
      </c>
    </row>
    <row r="103" spans="2:8" s="3" customFormat="1" ht="22.5" x14ac:dyDescent="0.2">
      <c r="B103" s="120" t="s">
        <v>254</v>
      </c>
      <c r="C103" s="75" t="s">
        <v>44</v>
      </c>
      <c r="D103" s="76"/>
      <c r="E103" s="106">
        <f>E104+E107+E110+E113+E120+E123+E131</f>
        <v>0</v>
      </c>
      <c r="F103" s="106">
        <f>F104+F107+F110+F113+F120+F123+F131</f>
        <v>1181062.6100000001</v>
      </c>
      <c r="G103" s="106">
        <f>G104+G107+G110+G113+G120+G123+G131</f>
        <v>13903252.93</v>
      </c>
      <c r="H103" s="107">
        <f>H104+H107+H110+H113+H120+H123+H131</f>
        <v>15084315.539999999</v>
      </c>
    </row>
    <row r="104" spans="2:8" s="3" customFormat="1" ht="12" x14ac:dyDescent="0.2">
      <c r="B104" s="74" t="s">
        <v>255</v>
      </c>
      <c r="C104" s="75" t="s">
        <v>45</v>
      </c>
      <c r="D104" s="76"/>
      <c r="E104" s="103">
        <f>E105-E106</f>
        <v>0</v>
      </c>
      <c r="F104" s="103">
        <f>F105-F106</f>
        <v>720497.92</v>
      </c>
      <c r="G104" s="103">
        <f>G105-G106</f>
        <v>9535021.25</v>
      </c>
      <c r="H104" s="104">
        <f>H105-H106</f>
        <v>10255519.17</v>
      </c>
    </row>
    <row r="105" spans="2:8" s="3" customFormat="1" ht="22.5" x14ac:dyDescent="0.2">
      <c r="B105" s="123" t="s">
        <v>256</v>
      </c>
      <c r="C105" s="75" t="s">
        <v>46</v>
      </c>
      <c r="D105" s="76" t="s">
        <v>44</v>
      </c>
      <c r="E105" s="33">
        <v>1210500</v>
      </c>
      <c r="F105" s="33">
        <v>7548007.8399999999</v>
      </c>
      <c r="G105" s="33">
        <v>22842256.600000001</v>
      </c>
      <c r="H105" s="100">
        <f>SUM(E105:G105)</f>
        <v>31600764.440000001</v>
      </c>
    </row>
    <row r="106" spans="2:8" s="3" customFormat="1" ht="11.25" x14ac:dyDescent="0.2">
      <c r="B106" s="123" t="s">
        <v>180</v>
      </c>
      <c r="C106" s="75" t="s">
        <v>47</v>
      </c>
      <c r="D106" s="76" t="s">
        <v>215</v>
      </c>
      <c r="E106" s="33">
        <v>1210500</v>
      </c>
      <c r="F106" s="33">
        <v>6827509.9199999999</v>
      </c>
      <c r="G106" s="33">
        <v>13307235.35</v>
      </c>
      <c r="H106" s="100">
        <f>SUM(E106:G106)</f>
        <v>21345245.27</v>
      </c>
    </row>
    <row r="107" spans="2:8" s="3" customFormat="1" ht="12" x14ac:dyDescent="0.2">
      <c r="B107" s="74" t="s">
        <v>178</v>
      </c>
      <c r="C107" s="75" t="s">
        <v>49</v>
      </c>
      <c r="D107" s="76"/>
      <c r="E107" s="103">
        <f>E108-E109</f>
        <v>0</v>
      </c>
      <c r="F107" s="103">
        <f>F108-F109</f>
        <v>0</v>
      </c>
      <c r="G107" s="103">
        <f>G108-G109</f>
        <v>0</v>
      </c>
      <c r="H107" s="104">
        <f>H108-H109</f>
        <v>0</v>
      </c>
    </row>
    <row r="108" spans="2:8" s="3" customFormat="1" ht="22.5" x14ac:dyDescent="0.2">
      <c r="B108" s="123" t="s">
        <v>257</v>
      </c>
      <c r="C108" s="75" t="s">
        <v>50</v>
      </c>
      <c r="D108" s="76" t="s">
        <v>45</v>
      </c>
      <c r="E108" s="33"/>
      <c r="F108" s="33"/>
      <c r="G108" s="33"/>
      <c r="H108" s="100">
        <f>SUM(E108:G108)</f>
        <v>0</v>
      </c>
    </row>
    <row r="109" spans="2:8" s="3" customFormat="1" ht="11.25" x14ac:dyDescent="0.2">
      <c r="B109" s="123" t="s">
        <v>181</v>
      </c>
      <c r="C109" s="75" t="s">
        <v>51</v>
      </c>
      <c r="D109" s="76" t="s">
        <v>154</v>
      </c>
      <c r="E109" s="33"/>
      <c r="F109" s="33"/>
      <c r="G109" s="33"/>
      <c r="H109" s="100">
        <f>SUM(E109:G109)</f>
        <v>0</v>
      </c>
    </row>
    <row r="110" spans="2:8" s="3" customFormat="1" ht="12" x14ac:dyDescent="0.2">
      <c r="B110" s="74" t="s">
        <v>179</v>
      </c>
      <c r="C110" s="75" t="s">
        <v>53</v>
      </c>
      <c r="D110" s="76"/>
      <c r="E110" s="103">
        <f>E111-E112</f>
        <v>0</v>
      </c>
      <c r="F110" s="103">
        <f>F111-F112</f>
        <v>0</v>
      </c>
      <c r="G110" s="103">
        <f>G111-G112</f>
        <v>0</v>
      </c>
      <c r="H110" s="104">
        <f>H111-H112</f>
        <v>0</v>
      </c>
    </row>
    <row r="111" spans="2:8" s="3" customFormat="1" ht="22.5" x14ac:dyDescent="0.2">
      <c r="B111" s="123" t="s">
        <v>258</v>
      </c>
      <c r="C111" s="75" t="s">
        <v>54</v>
      </c>
      <c r="D111" s="76" t="s">
        <v>49</v>
      </c>
      <c r="E111" s="33"/>
      <c r="F111" s="33"/>
      <c r="G111" s="33"/>
      <c r="H111" s="100">
        <f>SUM(E111:G111)</f>
        <v>0</v>
      </c>
    </row>
    <row r="112" spans="2:8" s="3" customFormat="1" ht="11.25" x14ac:dyDescent="0.2">
      <c r="B112" s="123" t="s">
        <v>182</v>
      </c>
      <c r="C112" s="75" t="s">
        <v>55</v>
      </c>
      <c r="D112" s="76" t="s">
        <v>155</v>
      </c>
      <c r="E112" s="33"/>
      <c r="F112" s="33"/>
      <c r="G112" s="33"/>
      <c r="H112" s="100">
        <f>SUM(E112:G112)</f>
        <v>0</v>
      </c>
    </row>
    <row r="113" spans="2:10" s="3" customFormat="1" ht="12" x14ac:dyDescent="0.2">
      <c r="B113" s="74" t="s">
        <v>183</v>
      </c>
      <c r="C113" s="75" t="s">
        <v>57</v>
      </c>
      <c r="D113" s="76"/>
      <c r="E113" s="103">
        <f>E114-E117</f>
        <v>0</v>
      </c>
      <c r="F113" s="103">
        <f>F114-F117</f>
        <v>697616.17</v>
      </c>
      <c r="G113" s="103">
        <f>G114-G117</f>
        <v>3893339.09</v>
      </c>
      <c r="H113" s="104">
        <f>H114-H117</f>
        <v>4590955.26</v>
      </c>
    </row>
    <row r="114" spans="2:10" s="3" customFormat="1" ht="33.75" x14ac:dyDescent="0.2">
      <c r="B114" s="123" t="s">
        <v>259</v>
      </c>
      <c r="C114" s="75" t="s">
        <v>58</v>
      </c>
      <c r="D114" s="76" t="s">
        <v>59</v>
      </c>
      <c r="E114" s="39"/>
      <c r="F114" s="39">
        <v>782547</v>
      </c>
      <c r="G114" s="39">
        <v>9502683.5399999991</v>
      </c>
      <c r="H114" s="124">
        <f>SUM(E114:G114)</f>
        <v>10285230.539999999</v>
      </c>
    </row>
    <row r="115" spans="2:10" s="3" customFormat="1" ht="11.25" x14ac:dyDescent="0.2">
      <c r="B115" s="156"/>
      <c r="C115" s="157"/>
      <c r="D115" s="158"/>
      <c r="E115" s="159"/>
      <c r="F115" s="159"/>
      <c r="G115" s="159"/>
      <c r="H115" s="160">
        <f>SUM(E115:G115)</f>
        <v>0</v>
      </c>
      <c r="I115" s="161"/>
      <c r="J115" s="161"/>
    </row>
    <row r="116" spans="2:10" s="3" customFormat="1" ht="11.25" hidden="1" x14ac:dyDescent="0.2">
      <c r="B116" s="96"/>
      <c r="C116" s="97"/>
      <c r="D116" s="98"/>
      <c r="E116" s="102"/>
      <c r="F116" s="102"/>
      <c r="G116" s="102"/>
      <c r="H116" s="100"/>
    </row>
    <row r="117" spans="2:10" s="3" customFormat="1" ht="22.5" x14ac:dyDescent="0.2">
      <c r="B117" s="123" t="s">
        <v>207</v>
      </c>
      <c r="C117" s="75" t="s">
        <v>60</v>
      </c>
      <c r="D117" s="76" t="s">
        <v>61</v>
      </c>
      <c r="E117" s="39"/>
      <c r="F117" s="39">
        <v>84930.83</v>
      </c>
      <c r="G117" s="39">
        <v>5609344.4500000002</v>
      </c>
      <c r="H117" s="124">
        <f>SUM(E117:G117)</f>
        <v>5694275.2800000003</v>
      </c>
    </row>
    <row r="118" spans="2:10" s="3" customFormat="1" ht="11.25" x14ac:dyDescent="0.2">
      <c r="B118" s="156"/>
      <c r="C118" s="157"/>
      <c r="D118" s="158"/>
      <c r="E118" s="159"/>
      <c r="F118" s="159"/>
      <c r="G118" s="159"/>
      <c r="H118" s="160">
        <f>SUM(E118:G118)</f>
        <v>0</v>
      </c>
      <c r="I118" s="161"/>
      <c r="J118" s="161"/>
    </row>
    <row r="119" spans="2:10" s="3" customFormat="1" ht="11.25" hidden="1" x14ac:dyDescent="0.2">
      <c r="B119" s="96"/>
      <c r="C119" s="97"/>
      <c r="D119" s="98"/>
      <c r="E119" s="102"/>
      <c r="F119" s="102"/>
      <c r="G119" s="102"/>
      <c r="H119" s="100"/>
    </row>
    <row r="120" spans="2:10" s="3" customFormat="1" ht="12" x14ac:dyDescent="0.2">
      <c r="B120" s="74" t="s">
        <v>205</v>
      </c>
      <c r="C120" s="75" t="s">
        <v>62</v>
      </c>
      <c r="D120" s="76"/>
      <c r="E120" s="103">
        <f>E121-E122</f>
        <v>0</v>
      </c>
      <c r="F120" s="103">
        <f>F121-F122</f>
        <v>0</v>
      </c>
      <c r="G120" s="103">
        <f>G121-G122</f>
        <v>0</v>
      </c>
      <c r="H120" s="104">
        <f>H121-H122</f>
        <v>0</v>
      </c>
    </row>
    <row r="121" spans="2:10" s="3" customFormat="1" ht="22.5" x14ac:dyDescent="0.2">
      <c r="B121" s="123" t="s">
        <v>260</v>
      </c>
      <c r="C121" s="75" t="s">
        <v>63</v>
      </c>
      <c r="D121" s="76" t="s">
        <v>53</v>
      </c>
      <c r="E121" s="33"/>
      <c r="F121" s="33"/>
      <c r="G121" s="33">
        <v>135000</v>
      </c>
      <c r="H121" s="100">
        <f>SUM(E121:G121)</f>
        <v>135000</v>
      </c>
    </row>
    <row r="122" spans="2:10" s="3" customFormat="1" ht="11.25" x14ac:dyDescent="0.2">
      <c r="B122" s="123" t="s">
        <v>206</v>
      </c>
      <c r="C122" s="75" t="s">
        <v>65</v>
      </c>
      <c r="D122" s="76" t="s">
        <v>148</v>
      </c>
      <c r="E122" s="33"/>
      <c r="F122" s="33"/>
      <c r="G122" s="33">
        <v>135000</v>
      </c>
      <c r="H122" s="100">
        <f>SUM(E122:G122)</f>
        <v>135000</v>
      </c>
    </row>
    <row r="123" spans="2:10" s="3" customFormat="1" ht="24.75" thickBot="1" x14ac:dyDescent="0.25">
      <c r="B123" s="125" t="s">
        <v>184</v>
      </c>
      <c r="C123" s="126" t="s">
        <v>67</v>
      </c>
      <c r="D123" s="127"/>
      <c r="E123" s="128">
        <f>E129-E130</f>
        <v>0</v>
      </c>
      <c r="F123" s="128">
        <f>F129-F130</f>
        <v>0</v>
      </c>
      <c r="G123" s="128">
        <f>G129-G130</f>
        <v>0</v>
      </c>
      <c r="H123" s="129">
        <f>H129-H130</f>
        <v>0</v>
      </c>
    </row>
    <row r="124" spans="2:10" s="3" customFormat="1" ht="11.25" x14ac:dyDescent="0.2">
      <c r="B124" s="90"/>
      <c r="C124" s="90"/>
      <c r="D124" s="90"/>
      <c r="E124" s="90"/>
      <c r="F124" s="90"/>
      <c r="G124" s="90"/>
      <c r="H124" s="130" t="s">
        <v>66</v>
      </c>
    </row>
    <row r="125" spans="2:10" s="3" customFormat="1" ht="12" customHeight="1" x14ac:dyDescent="0.2">
      <c r="B125" s="112"/>
      <c r="C125" s="54" t="s">
        <v>4</v>
      </c>
      <c r="D125" s="191" t="s">
        <v>5</v>
      </c>
      <c r="E125" s="55" t="s">
        <v>6</v>
      </c>
      <c r="F125" s="55" t="s">
        <v>127</v>
      </c>
      <c r="G125" s="56" t="s">
        <v>130</v>
      </c>
      <c r="H125" s="91"/>
    </row>
    <row r="126" spans="2:10" s="3" customFormat="1" ht="12" customHeight="1" x14ac:dyDescent="0.2">
      <c r="B126" s="59" t="s">
        <v>7</v>
      </c>
      <c r="C126" s="59" t="s">
        <v>8</v>
      </c>
      <c r="D126" s="192"/>
      <c r="E126" s="60" t="s">
        <v>9</v>
      </c>
      <c r="F126" s="60" t="s">
        <v>128</v>
      </c>
      <c r="G126" s="61" t="s">
        <v>131</v>
      </c>
      <c r="H126" s="92" t="s">
        <v>10</v>
      </c>
    </row>
    <row r="127" spans="2:10" s="3" customFormat="1" ht="12" customHeight="1" x14ac:dyDescent="0.2">
      <c r="B127" s="113"/>
      <c r="C127" s="114" t="s">
        <v>11</v>
      </c>
      <c r="D127" s="193"/>
      <c r="E127" s="64" t="s">
        <v>12</v>
      </c>
      <c r="F127" s="64" t="s">
        <v>129</v>
      </c>
      <c r="G127" s="115" t="s">
        <v>132</v>
      </c>
      <c r="H127" s="92"/>
    </row>
    <row r="128" spans="2:10" s="3" customFormat="1" ht="12" thickBot="1" x14ac:dyDescent="0.25">
      <c r="B128" s="65">
        <v>1</v>
      </c>
      <c r="C128" s="116">
        <v>2</v>
      </c>
      <c r="D128" s="116">
        <v>3</v>
      </c>
      <c r="E128" s="67">
        <v>4</v>
      </c>
      <c r="F128" s="67">
        <v>5</v>
      </c>
      <c r="G128" s="56" t="s">
        <v>13</v>
      </c>
      <c r="H128" s="91" t="s">
        <v>14</v>
      </c>
    </row>
    <row r="129" spans="2:8" s="3" customFormat="1" ht="22.5" x14ac:dyDescent="0.2">
      <c r="B129" s="131" t="s">
        <v>264</v>
      </c>
      <c r="C129" s="132" t="s">
        <v>174</v>
      </c>
      <c r="D129" s="155" t="s">
        <v>185</v>
      </c>
      <c r="E129" s="51"/>
      <c r="F129" s="51">
        <v>327538822.56999999</v>
      </c>
      <c r="G129" s="51">
        <v>254673585.13</v>
      </c>
      <c r="H129" s="133">
        <f>SUM(E129:G129)</f>
        <v>582212407.70000005</v>
      </c>
    </row>
    <row r="130" spans="2:8" s="3" customFormat="1" ht="11.25" x14ac:dyDescent="0.2">
      <c r="B130" s="134" t="s">
        <v>156</v>
      </c>
      <c r="C130" s="135" t="s">
        <v>175</v>
      </c>
      <c r="D130" s="136" t="s">
        <v>64</v>
      </c>
      <c r="E130" s="49"/>
      <c r="F130" s="49">
        <v>327538822.56999999</v>
      </c>
      <c r="G130" s="49">
        <v>254673585.13</v>
      </c>
      <c r="H130" s="82">
        <f>SUM(E130:G130)</f>
        <v>582212407.70000005</v>
      </c>
    </row>
    <row r="131" spans="2:8" s="3" customFormat="1" ht="12" x14ac:dyDescent="0.2">
      <c r="B131" s="125" t="s">
        <v>186</v>
      </c>
      <c r="C131" s="135" t="s">
        <v>149</v>
      </c>
      <c r="D131" s="136" t="s">
        <v>64</v>
      </c>
      <c r="E131" s="49"/>
      <c r="F131" s="49">
        <v>-237051.48</v>
      </c>
      <c r="G131" s="49">
        <v>474892.59</v>
      </c>
      <c r="H131" s="82">
        <f>SUM(E131:G131)</f>
        <v>237841.11</v>
      </c>
    </row>
    <row r="132" spans="2:8" s="3" customFormat="1" ht="24" x14ac:dyDescent="0.2">
      <c r="B132" s="137" t="s">
        <v>221</v>
      </c>
      <c r="C132" s="135" t="s">
        <v>48</v>
      </c>
      <c r="D132" s="136"/>
      <c r="E132" s="138">
        <f>E133-E157</f>
        <v>1208011.8899999999</v>
      </c>
      <c r="F132" s="138">
        <f>F133-F157</f>
        <v>-7531681.3200000003</v>
      </c>
      <c r="G132" s="138">
        <f>G133-G157</f>
        <v>12749456.77</v>
      </c>
      <c r="H132" s="139">
        <f>H133-H157</f>
        <v>6425787.3399999999</v>
      </c>
    </row>
    <row r="133" spans="2:8" s="3" customFormat="1" ht="22.5" x14ac:dyDescent="0.2">
      <c r="B133" s="140" t="s">
        <v>222</v>
      </c>
      <c r="C133" s="135" t="s">
        <v>52</v>
      </c>
      <c r="D133" s="136"/>
      <c r="E133" s="141">
        <f>E134+E137+E140+E143+E146+E149</f>
        <v>0</v>
      </c>
      <c r="F133" s="141">
        <f>F134+F137+F140+F143+F146+F149</f>
        <v>-23134241.059999999</v>
      </c>
      <c r="G133" s="141">
        <f>G134+G137+G140+G143+G146+G149</f>
        <v>342268847.38999999</v>
      </c>
      <c r="H133" s="142">
        <f>H134+H137+H140+H143+H146+H149</f>
        <v>319134606.32999998</v>
      </c>
    </row>
    <row r="134" spans="2:8" s="3" customFormat="1" ht="12" x14ac:dyDescent="0.2">
      <c r="B134" s="74" t="s">
        <v>187</v>
      </c>
      <c r="C134" s="135" t="s">
        <v>56</v>
      </c>
      <c r="D134" s="136"/>
      <c r="E134" s="77">
        <f>E135-E136</f>
        <v>0</v>
      </c>
      <c r="F134" s="77">
        <f>F135-F136</f>
        <v>-756947.67</v>
      </c>
      <c r="G134" s="77">
        <f>G135-G136</f>
        <v>12236715.9</v>
      </c>
      <c r="H134" s="78">
        <f>H135-H136</f>
        <v>11479768.23</v>
      </c>
    </row>
    <row r="135" spans="2:8" s="3" customFormat="1" ht="22.5" x14ac:dyDescent="0.2">
      <c r="B135" s="134" t="s">
        <v>261</v>
      </c>
      <c r="C135" s="135" t="s">
        <v>150</v>
      </c>
      <c r="D135" s="136" t="s">
        <v>68</v>
      </c>
      <c r="E135" s="49">
        <v>63212456.100000001</v>
      </c>
      <c r="F135" s="49">
        <v>237589264.66</v>
      </c>
      <c r="G135" s="49">
        <v>244180811.41</v>
      </c>
      <c r="H135" s="82">
        <f>SUM(E135:G135)</f>
        <v>544982532.16999996</v>
      </c>
    </row>
    <row r="136" spans="2:8" s="3" customFormat="1" ht="11.25" x14ac:dyDescent="0.2">
      <c r="B136" s="134" t="s">
        <v>188</v>
      </c>
      <c r="C136" s="135" t="s">
        <v>151</v>
      </c>
      <c r="D136" s="136" t="s">
        <v>69</v>
      </c>
      <c r="E136" s="50">
        <v>63212456.100000001</v>
      </c>
      <c r="F136" s="50">
        <v>238346212.33000001</v>
      </c>
      <c r="G136" s="50">
        <v>231944095.50999999</v>
      </c>
      <c r="H136" s="82">
        <f>SUM(E136:G136)</f>
        <v>533502763.94</v>
      </c>
    </row>
    <row r="137" spans="2:8" s="3" customFormat="1" ht="12" x14ac:dyDescent="0.2">
      <c r="B137" s="125" t="s">
        <v>189</v>
      </c>
      <c r="C137" s="135" t="s">
        <v>61</v>
      </c>
      <c r="D137" s="136"/>
      <c r="E137" s="77">
        <f>E138-E139</f>
        <v>0</v>
      </c>
      <c r="F137" s="77">
        <f>F138-F139</f>
        <v>0</v>
      </c>
      <c r="G137" s="77">
        <f>G138-G139</f>
        <v>0</v>
      </c>
      <c r="H137" s="78">
        <f>H138-H139</f>
        <v>0</v>
      </c>
    </row>
    <row r="138" spans="2:8" s="3" customFormat="1" ht="33.75" x14ac:dyDescent="0.2">
      <c r="B138" s="134" t="s">
        <v>225</v>
      </c>
      <c r="C138" s="135" t="s">
        <v>72</v>
      </c>
      <c r="D138" s="136" t="s">
        <v>70</v>
      </c>
      <c r="E138" s="49"/>
      <c r="F138" s="49"/>
      <c r="G138" s="49"/>
      <c r="H138" s="82">
        <f>SUM(E138:G138)</f>
        <v>0</v>
      </c>
    </row>
    <row r="139" spans="2:8" s="3" customFormat="1" ht="22.5" x14ac:dyDescent="0.2">
      <c r="B139" s="134" t="s">
        <v>190</v>
      </c>
      <c r="C139" s="135" t="s">
        <v>74</v>
      </c>
      <c r="D139" s="136" t="s">
        <v>71</v>
      </c>
      <c r="E139" s="50"/>
      <c r="F139" s="50"/>
      <c r="G139" s="50"/>
      <c r="H139" s="82">
        <f>SUM(E139:G139)</f>
        <v>0</v>
      </c>
    </row>
    <row r="140" spans="2:8" s="3" customFormat="1" ht="12" x14ac:dyDescent="0.2">
      <c r="B140" s="74" t="s">
        <v>191</v>
      </c>
      <c r="C140" s="135" t="s">
        <v>148</v>
      </c>
      <c r="D140" s="136"/>
      <c r="E140" s="77">
        <f>E141-E142</f>
        <v>0</v>
      </c>
      <c r="F140" s="77">
        <f>F141-F142</f>
        <v>0</v>
      </c>
      <c r="G140" s="77">
        <f>G141-G142</f>
        <v>0</v>
      </c>
      <c r="H140" s="78">
        <f>H141-H142</f>
        <v>0</v>
      </c>
    </row>
    <row r="141" spans="2:8" s="3" customFormat="1" ht="22.5" x14ac:dyDescent="0.2">
      <c r="B141" s="134" t="s">
        <v>265</v>
      </c>
      <c r="C141" s="135" t="s">
        <v>176</v>
      </c>
      <c r="D141" s="136" t="s">
        <v>73</v>
      </c>
      <c r="E141" s="50"/>
      <c r="F141" s="50"/>
      <c r="G141" s="50"/>
      <c r="H141" s="82">
        <f>SUM(E141:G141)</f>
        <v>0</v>
      </c>
    </row>
    <row r="142" spans="2:8" s="3" customFormat="1" ht="11.25" x14ac:dyDescent="0.2">
      <c r="B142" s="134" t="s">
        <v>192</v>
      </c>
      <c r="C142" s="135" t="s">
        <v>177</v>
      </c>
      <c r="D142" s="136" t="s">
        <v>75</v>
      </c>
      <c r="E142" s="50"/>
      <c r="F142" s="50"/>
      <c r="G142" s="50"/>
      <c r="H142" s="82">
        <f>SUM(E142:G142)</f>
        <v>0</v>
      </c>
    </row>
    <row r="143" spans="2:8" s="3" customFormat="1" ht="12" x14ac:dyDescent="0.2">
      <c r="B143" s="74" t="s">
        <v>193</v>
      </c>
      <c r="C143" s="135" t="s">
        <v>76</v>
      </c>
      <c r="D143" s="136"/>
      <c r="E143" s="77">
        <f>E144-E145</f>
        <v>0</v>
      </c>
      <c r="F143" s="77">
        <f>F144-F145</f>
        <v>0</v>
      </c>
      <c r="G143" s="77">
        <f>G144-G145</f>
        <v>0</v>
      </c>
      <c r="H143" s="78">
        <f>H144-H145</f>
        <v>0</v>
      </c>
    </row>
    <row r="144" spans="2:8" s="3" customFormat="1" ht="22.5" x14ac:dyDescent="0.2">
      <c r="B144" s="134" t="s">
        <v>226</v>
      </c>
      <c r="C144" s="135" t="s">
        <v>77</v>
      </c>
      <c r="D144" s="136" t="s">
        <v>78</v>
      </c>
      <c r="E144" s="49"/>
      <c r="F144" s="49"/>
      <c r="G144" s="49"/>
      <c r="H144" s="82">
        <f>SUM(E144:G144)</f>
        <v>0</v>
      </c>
    </row>
    <row r="145" spans="2:8" s="3" customFormat="1" ht="11.25" x14ac:dyDescent="0.2">
      <c r="B145" s="134" t="s">
        <v>194</v>
      </c>
      <c r="C145" s="135" t="s">
        <v>79</v>
      </c>
      <c r="D145" s="136" t="s">
        <v>80</v>
      </c>
      <c r="E145" s="49"/>
      <c r="F145" s="49"/>
      <c r="G145" s="49"/>
      <c r="H145" s="82">
        <f>SUM(E145:G145)</f>
        <v>0</v>
      </c>
    </row>
    <row r="146" spans="2:8" s="3" customFormat="1" ht="12" x14ac:dyDescent="0.2">
      <c r="B146" s="74" t="s">
        <v>223</v>
      </c>
      <c r="C146" s="135" t="s">
        <v>81</v>
      </c>
      <c r="D146" s="136"/>
      <c r="E146" s="77">
        <f>E147-E148</f>
        <v>0</v>
      </c>
      <c r="F146" s="77">
        <f>F147-F148</f>
        <v>0</v>
      </c>
      <c r="G146" s="77">
        <f>G147-G148</f>
        <v>0</v>
      </c>
      <c r="H146" s="78">
        <f>H147-H148</f>
        <v>0</v>
      </c>
    </row>
    <row r="147" spans="2:8" s="3" customFormat="1" ht="22.5" x14ac:dyDescent="0.2">
      <c r="B147" s="134" t="s">
        <v>227</v>
      </c>
      <c r="C147" s="135" t="s">
        <v>82</v>
      </c>
      <c r="D147" s="136" t="s">
        <v>83</v>
      </c>
      <c r="E147" s="49"/>
      <c r="F147" s="49"/>
      <c r="G147" s="49"/>
      <c r="H147" s="82">
        <f>SUM(E147:G147)</f>
        <v>0</v>
      </c>
    </row>
    <row r="148" spans="2:8" s="3" customFormat="1" ht="11.25" x14ac:dyDescent="0.2">
      <c r="B148" s="134" t="s">
        <v>195</v>
      </c>
      <c r="C148" s="135" t="s">
        <v>84</v>
      </c>
      <c r="D148" s="136" t="s">
        <v>85</v>
      </c>
      <c r="E148" s="49"/>
      <c r="F148" s="49"/>
      <c r="G148" s="49"/>
      <c r="H148" s="82">
        <f>SUM(E148:G148)</f>
        <v>0</v>
      </c>
    </row>
    <row r="149" spans="2:8" s="3" customFormat="1" ht="12" x14ac:dyDescent="0.2">
      <c r="B149" s="74" t="s">
        <v>224</v>
      </c>
      <c r="C149" s="135" t="s">
        <v>86</v>
      </c>
      <c r="D149" s="136"/>
      <c r="E149" s="77">
        <f>E150-E151</f>
        <v>0</v>
      </c>
      <c r="F149" s="77">
        <f>F150-F151</f>
        <v>-22377293.390000001</v>
      </c>
      <c r="G149" s="77">
        <f>G150-G151</f>
        <v>330032131.49000001</v>
      </c>
      <c r="H149" s="78">
        <f>H150-H151</f>
        <v>307654838.10000002</v>
      </c>
    </row>
    <row r="150" spans="2:8" s="3" customFormat="1" ht="22.5" x14ac:dyDescent="0.2">
      <c r="B150" s="134" t="s">
        <v>228</v>
      </c>
      <c r="C150" s="135" t="s">
        <v>87</v>
      </c>
      <c r="D150" s="136" t="s">
        <v>88</v>
      </c>
      <c r="E150" s="49">
        <v>62158412.049999997</v>
      </c>
      <c r="F150" s="49">
        <v>221905093.06</v>
      </c>
      <c r="G150" s="49">
        <v>552969386.10000002</v>
      </c>
      <c r="H150" s="82">
        <f>SUM(E150:G150)</f>
        <v>837032891.21000004</v>
      </c>
    </row>
    <row r="151" spans="2:8" s="3" customFormat="1" ht="12" thickBot="1" x14ac:dyDescent="0.25">
      <c r="B151" s="134" t="s">
        <v>196</v>
      </c>
      <c r="C151" s="143" t="s">
        <v>89</v>
      </c>
      <c r="D151" s="144" t="s">
        <v>90</v>
      </c>
      <c r="E151" s="52">
        <v>62158412.049999997</v>
      </c>
      <c r="F151" s="52">
        <v>244282386.44999999</v>
      </c>
      <c r="G151" s="52">
        <v>222937254.61000001</v>
      </c>
      <c r="H151" s="89">
        <f>SUM(E151:G151)</f>
        <v>529378053.11000001</v>
      </c>
    </row>
    <row r="152" spans="2:8" s="3" customFormat="1" ht="11.25" x14ac:dyDescent="0.2">
      <c r="B152" s="90"/>
      <c r="C152" s="90"/>
      <c r="D152" s="90"/>
      <c r="E152" s="90"/>
      <c r="F152" s="90"/>
      <c r="G152" s="90"/>
      <c r="H152" s="90" t="s">
        <v>91</v>
      </c>
    </row>
    <row r="153" spans="2:8" s="3" customFormat="1" ht="9.9499999999999993" customHeight="1" x14ac:dyDescent="0.2">
      <c r="B153" s="53"/>
      <c r="C153" s="54" t="s">
        <v>4</v>
      </c>
      <c r="D153" s="191" t="s">
        <v>5</v>
      </c>
      <c r="E153" s="55" t="s">
        <v>6</v>
      </c>
      <c r="F153" s="55" t="s">
        <v>127</v>
      </c>
      <c r="G153" s="56" t="s">
        <v>130</v>
      </c>
      <c r="H153" s="91"/>
    </row>
    <row r="154" spans="2:8" s="3" customFormat="1" ht="12.2" customHeight="1" x14ac:dyDescent="0.2">
      <c r="B154" s="58" t="s">
        <v>7</v>
      </c>
      <c r="C154" s="59" t="s">
        <v>8</v>
      </c>
      <c r="D154" s="192"/>
      <c r="E154" s="60" t="s">
        <v>9</v>
      </c>
      <c r="F154" s="60" t="s">
        <v>128</v>
      </c>
      <c r="G154" s="61" t="s">
        <v>131</v>
      </c>
      <c r="H154" s="92" t="s">
        <v>10</v>
      </c>
    </row>
    <row r="155" spans="2:8" s="3" customFormat="1" ht="11.25" x14ac:dyDescent="0.2">
      <c r="B155" s="63"/>
      <c r="C155" s="59" t="s">
        <v>11</v>
      </c>
      <c r="D155" s="193"/>
      <c r="E155" s="64" t="s">
        <v>12</v>
      </c>
      <c r="F155" s="60" t="s">
        <v>129</v>
      </c>
      <c r="G155" s="61" t="s">
        <v>132</v>
      </c>
      <c r="H155" s="92"/>
    </row>
    <row r="156" spans="2:8" s="3" customFormat="1" ht="12" thickBot="1" x14ac:dyDescent="0.25">
      <c r="B156" s="65">
        <v>1</v>
      </c>
      <c r="C156" s="66">
        <v>2</v>
      </c>
      <c r="D156" s="66">
        <v>3</v>
      </c>
      <c r="E156" s="67">
        <v>4</v>
      </c>
      <c r="F156" s="67">
        <v>5</v>
      </c>
      <c r="G156" s="56" t="s">
        <v>13</v>
      </c>
      <c r="H156" s="91" t="s">
        <v>14</v>
      </c>
    </row>
    <row r="157" spans="2:8" s="3" customFormat="1" ht="11.25" x14ac:dyDescent="0.2">
      <c r="B157" s="145" t="s">
        <v>229</v>
      </c>
      <c r="C157" s="70" t="s">
        <v>68</v>
      </c>
      <c r="D157" s="71"/>
      <c r="E157" s="146">
        <f>E158+E161+E164+E167+E168</f>
        <v>-1208011.8899999999</v>
      </c>
      <c r="F157" s="146">
        <f>F158+F161+F164+F167+F168</f>
        <v>-15602559.74</v>
      </c>
      <c r="G157" s="146">
        <f>G158+G161+G164+G167+G168</f>
        <v>329519390.62</v>
      </c>
      <c r="H157" s="147">
        <f>H158+H161+H164+H167+H168</f>
        <v>312708818.99000001</v>
      </c>
    </row>
    <row r="158" spans="2:8" s="3" customFormat="1" ht="24" x14ac:dyDescent="0.2">
      <c r="B158" s="74" t="s">
        <v>197</v>
      </c>
      <c r="C158" s="75" t="s">
        <v>70</v>
      </c>
      <c r="D158" s="76"/>
      <c r="E158" s="103">
        <f>E159-E160</f>
        <v>0</v>
      </c>
      <c r="F158" s="103">
        <f>F159-F160</f>
        <v>0</v>
      </c>
      <c r="G158" s="103">
        <f>G159-G160</f>
        <v>0</v>
      </c>
      <c r="H158" s="104">
        <f>H159-H160</f>
        <v>0</v>
      </c>
    </row>
    <row r="159" spans="2:8" s="3" customFormat="1" ht="33.75" x14ac:dyDescent="0.2">
      <c r="B159" s="123" t="s">
        <v>231</v>
      </c>
      <c r="C159" s="75" t="s">
        <v>92</v>
      </c>
      <c r="D159" s="76" t="s">
        <v>93</v>
      </c>
      <c r="E159" s="33"/>
      <c r="F159" s="33"/>
      <c r="G159" s="33"/>
      <c r="H159" s="100">
        <f>SUM(E159:G159)</f>
        <v>0</v>
      </c>
    </row>
    <row r="160" spans="2:8" s="3" customFormat="1" ht="22.5" x14ac:dyDescent="0.2">
      <c r="B160" s="123" t="s">
        <v>198</v>
      </c>
      <c r="C160" s="75" t="s">
        <v>94</v>
      </c>
      <c r="D160" s="76" t="s">
        <v>95</v>
      </c>
      <c r="E160" s="33"/>
      <c r="F160" s="33"/>
      <c r="G160" s="33"/>
      <c r="H160" s="100">
        <f>SUM(E160:G160)</f>
        <v>0</v>
      </c>
    </row>
    <row r="161" spans="2:11" s="3" customFormat="1" ht="24" x14ac:dyDescent="0.2">
      <c r="B161" s="74" t="s">
        <v>199</v>
      </c>
      <c r="C161" s="75" t="s">
        <v>73</v>
      </c>
      <c r="D161" s="76"/>
      <c r="E161" s="103">
        <f>E162-E163</f>
        <v>0</v>
      </c>
      <c r="F161" s="103">
        <f>F162-F163</f>
        <v>0</v>
      </c>
      <c r="G161" s="103">
        <f>G162-G163</f>
        <v>0</v>
      </c>
      <c r="H161" s="104">
        <f>H162-H163</f>
        <v>0</v>
      </c>
    </row>
    <row r="162" spans="2:11" s="3" customFormat="1" ht="33.75" x14ac:dyDescent="0.2">
      <c r="B162" s="123" t="s">
        <v>232</v>
      </c>
      <c r="C162" s="75" t="s">
        <v>96</v>
      </c>
      <c r="D162" s="76" t="s">
        <v>97</v>
      </c>
      <c r="E162" s="33"/>
      <c r="F162" s="33"/>
      <c r="G162" s="33"/>
      <c r="H162" s="100">
        <f>SUM(E162:G162)</f>
        <v>0</v>
      </c>
      <c r="I162" s="11"/>
      <c r="J162" s="11"/>
      <c r="K162" s="11"/>
    </row>
    <row r="163" spans="2:11" s="3" customFormat="1" ht="22.5" x14ac:dyDescent="0.2">
      <c r="B163" s="123" t="s">
        <v>200</v>
      </c>
      <c r="C163" s="75" t="s">
        <v>98</v>
      </c>
      <c r="D163" s="76" t="s">
        <v>99</v>
      </c>
      <c r="E163" s="33"/>
      <c r="F163" s="33"/>
      <c r="G163" s="33"/>
      <c r="H163" s="100">
        <f>SUM(E163:G163)</f>
        <v>0</v>
      </c>
      <c r="I163" s="11"/>
      <c r="J163" s="11"/>
      <c r="K163" s="11"/>
    </row>
    <row r="164" spans="2:11" s="3" customFormat="1" ht="12" x14ac:dyDescent="0.2">
      <c r="B164" s="74" t="s">
        <v>230</v>
      </c>
      <c r="C164" s="75" t="s">
        <v>78</v>
      </c>
      <c r="D164" s="76"/>
      <c r="E164" s="103">
        <f>E165-E166</f>
        <v>-1208011.8899999999</v>
      </c>
      <c r="F164" s="103">
        <f>F165-F166</f>
        <v>1187845.3600000001</v>
      </c>
      <c r="G164" s="103">
        <f>G165-G166</f>
        <v>8007607.7800000003</v>
      </c>
      <c r="H164" s="104">
        <f>H165-H166</f>
        <v>7987441.25</v>
      </c>
      <c r="I164" s="45"/>
      <c r="J164" s="11"/>
      <c r="K164" s="11"/>
    </row>
    <row r="165" spans="2:11" s="15" customFormat="1" ht="22.5" x14ac:dyDescent="0.2">
      <c r="B165" s="123" t="s">
        <v>233</v>
      </c>
      <c r="C165" s="75" t="s">
        <v>100</v>
      </c>
      <c r="D165" s="76" t="s">
        <v>101</v>
      </c>
      <c r="E165" s="33">
        <v>61904581.049999997</v>
      </c>
      <c r="F165" s="33">
        <v>264241674.43000001</v>
      </c>
      <c r="G165" s="33">
        <v>199364250.97</v>
      </c>
      <c r="H165" s="100">
        <f>SUM(E165:G165)</f>
        <v>525510506.44999999</v>
      </c>
    </row>
    <row r="166" spans="2:11" s="15" customFormat="1" ht="11.25" x14ac:dyDescent="0.2">
      <c r="B166" s="123" t="s">
        <v>201</v>
      </c>
      <c r="C166" s="75" t="s">
        <v>102</v>
      </c>
      <c r="D166" s="76" t="s">
        <v>103</v>
      </c>
      <c r="E166" s="33">
        <v>63112592.939999998</v>
      </c>
      <c r="F166" s="33">
        <v>263053829.06999999</v>
      </c>
      <c r="G166" s="33">
        <v>191356643.19</v>
      </c>
      <c r="H166" s="100">
        <f>SUM(E166:G166)</f>
        <v>517523065.19999999</v>
      </c>
    </row>
    <row r="167" spans="2:11" s="15" customFormat="1" ht="12" x14ac:dyDescent="0.2">
      <c r="B167" s="125" t="s">
        <v>152</v>
      </c>
      <c r="C167" s="75" t="s">
        <v>83</v>
      </c>
      <c r="D167" s="76" t="s">
        <v>64</v>
      </c>
      <c r="E167" s="33"/>
      <c r="F167" s="33">
        <v>-16943697.670000002</v>
      </c>
      <c r="G167" s="33">
        <v>322998390.18000001</v>
      </c>
      <c r="H167" s="100">
        <f>SUM(E167:G167)</f>
        <v>306054692.50999999</v>
      </c>
    </row>
    <row r="168" spans="2:11" s="15" customFormat="1" ht="12.75" thickBot="1" x14ac:dyDescent="0.25">
      <c r="B168" s="125" t="s">
        <v>153</v>
      </c>
      <c r="C168" s="126" t="s">
        <v>88</v>
      </c>
      <c r="D168" s="148" t="s">
        <v>64</v>
      </c>
      <c r="E168" s="34"/>
      <c r="F168" s="34">
        <v>153292.57</v>
      </c>
      <c r="G168" s="34">
        <v>-1486607.34</v>
      </c>
      <c r="H168" s="111">
        <f>SUM(E168:G168)</f>
        <v>-1333314.77</v>
      </c>
      <c r="I168" s="19"/>
      <c r="J168" s="19"/>
      <c r="K168" s="19"/>
    </row>
    <row r="169" spans="2:11" s="15" customFormat="1" ht="11.25" x14ac:dyDescent="0.2">
      <c r="B169" s="28"/>
      <c r="C169" s="30"/>
      <c r="D169" s="42"/>
      <c r="E169" s="43"/>
      <c r="F169" s="43"/>
      <c r="G169" s="43"/>
      <c r="H169" s="44"/>
      <c r="I169" s="19"/>
      <c r="K169" s="19"/>
    </row>
    <row r="170" spans="2:11" s="15" customFormat="1" ht="22.5" x14ac:dyDescent="0.2">
      <c r="B170" s="14" t="s">
        <v>203</v>
      </c>
      <c r="C170" s="198" t="s">
        <v>210</v>
      </c>
      <c r="D170" s="198"/>
      <c r="E170" s="198"/>
      <c r="F170" s="29" t="s">
        <v>117</v>
      </c>
      <c r="G170" s="27"/>
      <c r="H170" s="154" t="s">
        <v>209</v>
      </c>
      <c r="J170" s="19"/>
      <c r="K170" s="19"/>
    </row>
    <row r="171" spans="2:11" s="15" customFormat="1" ht="10.5" customHeight="1" x14ac:dyDescent="0.2">
      <c r="B171" s="16" t="s">
        <v>120</v>
      </c>
      <c r="C171" s="199" t="s">
        <v>119</v>
      </c>
      <c r="D171" s="199"/>
      <c r="E171" s="199"/>
      <c r="G171" s="16" t="s">
        <v>118</v>
      </c>
      <c r="H171" s="31" t="s">
        <v>119</v>
      </c>
      <c r="J171" s="19"/>
      <c r="K171" s="19"/>
    </row>
    <row r="172" spans="2:11" s="15" customFormat="1" ht="30" customHeight="1" x14ac:dyDescent="0.2">
      <c r="B172" s="17"/>
      <c r="C172" s="17"/>
      <c r="D172" s="17"/>
      <c r="G172" s="17"/>
    </row>
    <row r="173" spans="2:11" s="15" customFormat="1" ht="10.5" customHeight="1" x14ac:dyDescent="0.2">
      <c r="B173" s="18" t="s">
        <v>115</v>
      </c>
      <c r="C173" s="200"/>
      <c r="D173" s="200"/>
      <c r="E173" s="200"/>
      <c r="F173" s="200"/>
      <c r="G173" s="200"/>
      <c r="H173" s="200"/>
    </row>
    <row r="174" spans="2:11" s="15" customFormat="1" ht="9.75" customHeight="1" x14ac:dyDescent="0.2">
      <c r="B174" s="19"/>
      <c r="C174" s="199" t="s">
        <v>116</v>
      </c>
      <c r="D174" s="199"/>
      <c r="E174" s="199"/>
      <c r="F174" s="199"/>
      <c r="G174" s="199"/>
      <c r="H174" s="199"/>
    </row>
    <row r="175" spans="2:11" s="15" customFormat="1" ht="18.75" customHeight="1" x14ac:dyDescent="0.2">
      <c r="B175" s="20" t="s">
        <v>121</v>
      </c>
      <c r="C175" s="198"/>
      <c r="D175" s="198"/>
      <c r="E175" s="198"/>
      <c r="F175" s="21"/>
      <c r="G175" s="198"/>
      <c r="H175" s="198"/>
      <c r="I175" s="24"/>
      <c r="J175" s="24"/>
    </row>
    <row r="176" spans="2:11" s="26" customFormat="1" x14ac:dyDescent="0.2">
      <c r="B176" s="20" t="s">
        <v>122</v>
      </c>
      <c r="C176" s="199" t="s">
        <v>123</v>
      </c>
      <c r="D176" s="199"/>
      <c r="E176" s="199"/>
      <c r="F176" s="22" t="s">
        <v>118</v>
      </c>
      <c r="G176" s="199" t="s">
        <v>119</v>
      </c>
      <c r="H176" s="199"/>
    </row>
    <row r="177" spans="2:8" x14ac:dyDescent="0.2">
      <c r="B177" s="14" t="s">
        <v>204</v>
      </c>
      <c r="C177" s="198"/>
      <c r="D177" s="198"/>
      <c r="E177" s="198"/>
      <c r="F177" s="198"/>
      <c r="G177" s="198"/>
      <c r="H177" s="32"/>
    </row>
    <row r="178" spans="2:8" x14ac:dyDescent="0.2">
      <c r="B178" s="16" t="s">
        <v>120</v>
      </c>
      <c r="C178" s="199" t="s">
        <v>123</v>
      </c>
      <c r="D178" s="199"/>
      <c r="E178" s="199"/>
      <c r="F178" s="199" t="s">
        <v>119</v>
      </c>
      <c r="G178" s="199"/>
      <c r="H178" s="16" t="s">
        <v>124</v>
      </c>
    </row>
    <row r="179" spans="2:8" x14ac:dyDescent="0.2">
      <c r="B179" s="17"/>
      <c r="C179" s="17"/>
      <c r="D179" s="17"/>
      <c r="E179" s="15"/>
      <c r="F179" s="15"/>
      <c r="G179" s="17"/>
      <c r="H179" s="17"/>
    </row>
    <row r="180" spans="2:8" ht="14.25" customHeight="1" x14ac:dyDescent="0.2">
      <c r="B180" s="38" t="s">
        <v>104</v>
      </c>
      <c r="C180" s="17"/>
      <c r="D180" s="17"/>
      <c r="E180" s="14"/>
      <c r="F180" s="23"/>
      <c r="G180" s="23"/>
      <c r="H180" s="23"/>
    </row>
    <row r="181" spans="2:8" ht="14.25" customHeight="1" x14ac:dyDescent="0.2">
      <c r="B181" s="38"/>
      <c r="C181" s="17"/>
      <c r="D181" s="17"/>
      <c r="E181" s="14"/>
      <c r="F181" s="23"/>
      <c r="G181" s="23"/>
      <c r="H181" s="23"/>
    </row>
    <row r="182" spans="2:8" ht="13.5" customHeight="1" thickBot="1" x14ac:dyDescent="0.25">
      <c r="B182" s="25"/>
      <c r="C182" s="25"/>
      <c r="D182" s="25"/>
      <c r="E182" s="25"/>
      <c r="F182" s="25"/>
      <c r="G182" s="26"/>
      <c r="H182" s="26"/>
    </row>
    <row r="183" spans="2:8" ht="48.75" customHeight="1" thickTop="1" thickBot="1" x14ac:dyDescent="0.25">
      <c r="C183" s="184"/>
      <c r="D183" s="185"/>
      <c r="E183" s="185"/>
      <c r="F183" s="186" t="s">
        <v>158</v>
      </c>
      <c r="G183" s="186"/>
      <c r="H183" s="187"/>
    </row>
    <row r="184" spans="2:8" ht="13.5" customHeight="1" thickTop="1" thickBot="1" x14ac:dyDescent="0.25"/>
    <row r="185" spans="2:8" ht="15.75" thickTop="1" x14ac:dyDescent="0.2">
      <c r="C185" s="180" t="s">
        <v>159</v>
      </c>
      <c r="D185" s="181"/>
      <c r="E185" s="181"/>
      <c r="F185" s="182" t="s">
        <v>266</v>
      </c>
      <c r="G185" s="182"/>
      <c r="H185" s="183"/>
    </row>
    <row r="186" spans="2:8" x14ac:dyDescent="0.2">
      <c r="C186" s="168" t="s">
        <v>160</v>
      </c>
      <c r="D186" s="169"/>
      <c r="E186" s="169"/>
      <c r="F186" s="178">
        <v>44220</v>
      </c>
      <c r="G186" s="178"/>
      <c r="H186" s="179"/>
    </row>
    <row r="187" spans="2:8" x14ac:dyDescent="0.2">
      <c r="C187" s="168" t="s">
        <v>157</v>
      </c>
      <c r="D187" s="169"/>
      <c r="E187" s="169"/>
      <c r="F187" s="170" t="s">
        <v>267</v>
      </c>
      <c r="G187" s="170"/>
      <c r="H187" s="171"/>
    </row>
    <row r="188" spans="2:8" x14ac:dyDescent="0.2">
      <c r="C188" s="168" t="s">
        <v>161</v>
      </c>
      <c r="D188" s="169"/>
      <c r="E188" s="169"/>
      <c r="F188" s="170" t="s">
        <v>268</v>
      </c>
      <c r="G188" s="170"/>
      <c r="H188" s="171"/>
    </row>
    <row r="189" spans="2:8" x14ac:dyDescent="0.2">
      <c r="C189" s="168" t="s">
        <v>162</v>
      </c>
      <c r="D189" s="169"/>
      <c r="E189" s="169"/>
      <c r="F189" s="170" t="s">
        <v>209</v>
      </c>
      <c r="G189" s="170"/>
      <c r="H189" s="171"/>
    </row>
    <row r="190" spans="2:8" x14ac:dyDescent="0.2">
      <c r="C190" s="168" t="s">
        <v>163</v>
      </c>
      <c r="D190" s="169"/>
      <c r="E190" s="169"/>
      <c r="F190" s="178">
        <v>44075</v>
      </c>
      <c r="G190" s="178"/>
      <c r="H190" s="179"/>
    </row>
    <row r="191" spans="2:8" x14ac:dyDescent="0.2">
      <c r="C191" s="168" t="s">
        <v>164</v>
      </c>
      <c r="D191" s="169"/>
      <c r="E191" s="169"/>
      <c r="F191" s="178">
        <v>44531</v>
      </c>
      <c r="G191" s="178"/>
      <c r="H191" s="179"/>
    </row>
    <row r="192" spans="2:8" x14ac:dyDescent="0.2">
      <c r="C192" s="168" t="s">
        <v>165</v>
      </c>
      <c r="D192" s="169"/>
      <c r="E192" s="169"/>
      <c r="F192" s="170" t="s">
        <v>269</v>
      </c>
      <c r="G192" s="170"/>
      <c r="H192" s="171"/>
    </row>
    <row r="193" spans="3:8" ht="15.75" thickBot="1" x14ac:dyDescent="0.25">
      <c r="C193" s="172" t="s">
        <v>166</v>
      </c>
      <c r="D193" s="173"/>
      <c r="E193" s="173"/>
      <c r="F193" s="174"/>
      <c r="G193" s="174"/>
      <c r="H193" s="175"/>
    </row>
    <row r="194" spans="3:8" ht="16.5" thickTop="1" thickBot="1" x14ac:dyDescent="0.25">
      <c r="C194" s="176"/>
      <c r="D194" s="176"/>
      <c r="E194" s="176"/>
      <c r="F194" s="177"/>
      <c r="G194" s="177"/>
      <c r="H194" s="177"/>
    </row>
    <row r="195" spans="3:8" ht="15.75" thickTop="1" x14ac:dyDescent="0.2">
      <c r="C195" s="180" t="s">
        <v>159</v>
      </c>
      <c r="D195" s="181"/>
      <c r="E195" s="181"/>
      <c r="F195" s="182" t="s">
        <v>270</v>
      </c>
      <c r="G195" s="182"/>
      <c r="H195" s="183"/>
    </row>
    <row r="196" spans="3:8" x14ac:dyDescent="0.2">
      <c r="C196" s="168" t="s">
        <v>160</v>
      </c>
      <c r="D196" s="169"/>
      <c r="E196" s="169"/>
      <c r="F196" s="178">
        <v>44220</v>
      </c>
      <c r="G196" s="178"/>
      <c r="H196" s="179"/>
    </row>
    <row r="197" spans="3:8" x14ac:dyDescent="0.2">
      <c r="C197" s="168" t="s">
        <v>157</v>
      </c>
      <c r="D197" s="169"/>
      <c r="E197" s="169"/>
      <c r="F197" s="170" t="s">
        <v>272</v>
      </c>
      <c r="G197" s="170"/>
      <c r="H197" s="171"/>
    </row>
    <row r="198" spans="3:8" x14ac:dyDescent="0.2">
      <c r="C198" s="168" t="s">
        <v>161</v>
      </c>
      <c r="D198" s="169"/>
      <c r="E198" s="169"/>
      <c r="F198" s="170" t="s">
        <v>268</v>
      </c>
      <c r="G198" s="170"/>
      <c r="H198" s="171"/>
    </row>
    <row r="199" spans="3:8" x14ac:dyDescent="0.2">
      <c r="C199" s="168" t="s">
        <v>162</v>
      </c>
      <c r="D199" s="169"/>
      <c r="E199" s="169"/>
      <c r="F199" s="170" t="s">
        <v>210</v>
      </c>
      <c r="G199" s="170"/>
      <c r="H199" s="171"/>
    </row>
    <row r="200" spans="3:8" x14ac:dyDescent="0.2">
      <c r="C200" s="168" t="s">
        <v>163</v>
      </c>
      <c r="D200" s="169"/>
      <c r="E200" s="169"/>
      <c r="F200" s="178">
        <v>44077</v>
      </c>
      <c r="G200" s="178"/>
      <c r="H200" s="179"/>
    </row>
    <row r="201" spans="3:8" x14ac:dyDescent="0.2">
      <c r="C201" s="168" t="s">
        <v>164</v>
      </c>
      <c r="D201" s="169"/>
      <c r="E201" s="169"/>
      <c r="F201" s="178">
        <v>44533</v>
      </c>
      <c r="G201" s="178"/>
      <c r="H201" s="179"/>
    </row>
    <row r="202" spans="3:8" x14ac:dyDescent="0.2">
      <c r="C202" s="168" t="s">
        <v>165</v>
      </c>
      <c r="D202" s="169"/>
      <c r="E202" s="169"/>
      <c r="F202" s="170" t="s">
        <v>271</v>
      </c>
      <c r="G202" s="170"/>
      <c r="H202" s="171"/>
    </row>
    <row r="203" spans="3:8" ht="15.75" thickBot="1" x14ac:dyDescent="0.25">
      <c r="C203" s="172" t="s">
        <v>166</v>
      </c>
      <c r="D203" s="173"/>
      <c r="E203" s="173"/>
      <c r="F203" s="174"/>
      <c r="G203" s="174"/>
      <c r="H203" s="175"/>
    </row>
    <row r="204" spans="3:8" ht="16.5" thickTop="1" thickBot="1" x14ac:dyDescent="0.25">
      <c r="C204" s="176"/>
      <c r="D204" s="176"/>
      <c r="E204" s="176"/>
      <c r="F204" s="177"/>
      <c r="G204" s="177"/>
      <c r="H204" s="177"/>
    </row>
    <row r="205" spans="3:8" ht="15.75" thickTop="1" x14ac:dyDescent="0.2">
      <c r="C205" s="180" t="s">
        <v>159</v>
      </c>
      <c r="D205" s="181"/>
      <c r="E205" s="181"/>
      <c r="F205" s="182" t="s">
        <v>273</v>
      </c>
      <c r="G205" s="182"/>
      <c r="H205" s="183"/>
    </row>
    <row r="206" spans="3:8" x14ac:dyDescent="0.2">
      <c r="C206" s="168" t="s">
        <v>160</v>
      </c>
      <c r="D206" s="169"/>
      <c r="E206" s="169"/>
      <c r="F206" s="178">
        <v>44220</v>
      </c>
      <c r="G206" s="178"/>
      <c r="H206" s="179"/>
    </row>
    <row r="207" spans="3:8" x14ac:dyDescent="0.2">
      <c r="C207" s="168" t="s">
        <v>157</v>
      </c>
      <c r="D207" s="169"/>
      <c r="E207" s="169"/>
      <c r="F207" s="170" t="s">
        <v>274</v>
      </c>
      <c r="G207" s="170"/>
      <c r="H207" s="171"/>
    </row>
    <row r="208" spans="3:8" x14ac:dyDescent="0.2">
      <c r="C208" s="168" t="s">
        <v>161</v>
      </c>
      <c r="D208" s="169"/>
      <c r="E208" s="169"/>
      <c r="F208" s="170" t="s">
        <v>268</v>
      </c>
      <c r="G208" s="170"/>
      <c r="H208" s="171"/>
    </row>
    <row r="209" spans="3:8" x14ac:dyDescent="0.2">
      <c r="C209" s="168" t="s">
        <v>162</v>
      </c>
      <c r="D209" s="169"/>
      <c r="E209" s="169"/>
      <c r="F209" s="170" t="s">
        <v>213</v>
      </c>
      <c r="G209" s="170"/>
      <c r="H209" s="171"/>
    </row>
    <row r="210" spans="3:8" x14ac:dyDescent="0.2">
      <c r="C210" s="168" t="s">
        <v>163</v>
      </c>
      <c r="D210" s="169"/>
      <c r="E210" s="169"/>
      <c r="F210" s="178">
        <v>44075</v>
      </c>
      <c r="G210" s="178"/>
      <c r="H210" s="179"/>
    </row>
    <row r="211" spans="3:8" x14ac:dyDescent="0.2">
      <c r="C211" s="168" t="s">
        <v>164</v>
      </c>
      <c r="D211" s="169"/>
      <c r="E211" s="169"/>
      <c r="F211" s="178">
        <v>44531</v>
      </c>
      <c r="G211" s="178"/>
      <c r="H211" s="179"/>
    </row>
    <row r="212" spans="3:8" x14ac:dyDescent="0.2">
      <c r="C212" s="168" t="s">
        <v>165</v>
      </c>
      <c r="D212" s="169"/>
      <c r="E212" s="169"/>
      <c r="F212" s="170" t="s">
        <v>275</v>
      </c>
      <c r="G212" s="170"/>
      <c r="H212" s="171"/>
    </row>
    <row r="213" spans="3:8" ht="15.75" thickBot="1" x14ac:dyDescent="0.25">
      <c r="C213" s="172" t="s">
        <v>166</v>
      </c>
      <c r="D213" s="173"/>
      <c r="E213" s="173"/>
      <c r="F213" s="174"/>
      <c r="G213" s="174"/>
      <c r="H213" s="175"/>
    </row>
    <row r="214" spans="3:8" ht="15.75" thickTop="1" x14ac:dyDescent="0.2">
      <c r="C214" s="176"/>
      <c r="D214" s="176"/>
      <c r="E214" s="176"/>
      <c r="F214" s="177"/>
      <c r="G214" s="177"/>
      <c r="H214" s="177"/>
    </row>
  </sheetData>
  <mergeCells count="85">
    <mergeCell ref="F178:G178"/>
    <mergeCell ref="C175:E175"/>
    <mergeCell ref="C173:H173"/>
    <mergeCell ref="C176:E176"/>
    <mergeCell ref="G175:H175"/>
    <mergeCell ref="G176:H176"/>
    <mergeCell ref="C177:E177"/>
    <mergeCell ref="F177:G177"/>
    <mergeCell ref="C174:H174"/>
    <mergeCell ref="C183:E183"/>
    <mergeCell ref="F183:H183"/>
    <mergeCell ref="B2:G2"/>
    <mergeCell ref="D13:D15"/>
    <mergeCell ref="D39:D41"/>
    <mergeCell ref="D4:E4"/>
    <mergeCell ref="C8:F9"/>
    <mergeCell ref="C5:F5"/>
    <mergeCell ref="D125:D127"/>
    <mergeCell ref="C7:F7"/>
    <mergeCell ref="C170:E170"/>
    <mergeCell ref="C171:E171"/>
    <mergeCell ref="C6:F6"/>
    <mergeCell ref="D89:D91"/>
    <mergeCell ref="D153:D155"/>
    <mergeCell ref="C178:E178"/>
    <mergeCell ref="C185:E185"/>
    <mergeCell ref="F185:H185"/>
    <mergeCell ref="C186:E186"/>
    <mergeCell ref="F186:H186"/>
    <mergeCell ref="C187:E187"/>
    <mergeCell ref="F187:H187"/>
    <mergeCell ref="C188:E188"/>
    <mergeCell ref="F188:H188"/>
    <mergeCell ref="C189:E189"/>
    <mergeCell ref="F189:H189"/>
    <mergeCell ref="C190:E190"/>
    <mergeCell ref="F190:H190"/>
    <mergeCell ref="C191:E191"/>
    <mergeCell ref="F191:H191"/>
    <mergeCell ref="C192:E192"/>
    <mergeCell ref="F192:H192"/>
    <mergeCell ref="C193:E193"/>
    <mergeCell ref="F193:H193"/>
    <mergeCell ref="C194:E194"/>
    <mergeCell ref="F194:H194"/>
    <mergeCell ref="C195:E195"/>
    <mergeCell ref="F195:H195"/>
    <mergeCell ref="C196:E196"/>
    <mergeCell ref="F196:H196"/>
    <mergeCell ref="C197:E197"/>
    <mergeCell ref="F197:H197"/>
    <mergeCell ref="C198:E198"/>
    <mergeCell ref="F198:H198"/>
    <mergeCell ref="C199:E199"/>
    <mergeCell ref="F199:H199"/>
    <mergeCell ref="C200:E200"/>
    <mergeCell ref="F200:H200"/>
    <mergeCell ref="C201:E201"/>
    <mergeCell ref="F201:H201"/>
    <mergeCell ref="C202:E202"/>
    <mergeCell ref="F202:H202"/>
    <mergeCell ref="C203:E203"/>
    <mergeCell ref="F203:H203"/>
    <mergeCell ref="C204:E204"/>
    <mergeCell ref="F204:H204"/>
    <mergeCell ref="C205:E205"/>
    <mergeCell ref="F205:H205"/>
    <mergeCell ref="C206:E206"/>
    <mergeCell ref="F206:H206"/>
    <mergeCell ref="C207:E207"/>
    <mergeCell ref="F207:H207"/>
    <mergeCell ref="C208:E208"/>
    <mergeCell ref="F208:H208"/>
    <mergeCell ref="C209:E209"/>
    <mergeCell ref="F209:H209"/>
    <mergeCell ref="C210:E210"/>
    <mergeCell ref="F210:H210"/>
    <mergeCell ref="C211:E211"/>
    <mergeCell ref="F211:H211"/>
    <mergeCell ref="C212:E212"/>
    <mergeCell ref="F212:H212"/>
    <mergeCell ref="C213:E213"/>
    <mergeCell ref="F213:H213"/>
    <mergeCell ref="C214:E214"/>
    <mergeCell ref="F214:H214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7" max="16383" man="1"/>
    <brk id="87" max="16383" man="1"/>
    <brk id="123" max="16383" man="1"/>
    <brk id="151" max="16383" man="1"/>
    <brk id="181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2011-06-24T08:15:11Z</dcterms:created>
  <dcterms:modified xsi:type="dcterms:W3CDTF">2021-04-16T00:53:46Z</dcterms:modified>
</cp:coreProperties>
</file>