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с сентября 2023" sheetId="1" r:id="rId1"/>
  </sheets>
  <calcPr calcId="145621"/>
</workbook>
</file>

<file path=xl/calcChain.xml><?xml version="1.0" encoding="utf-8"?>
<calcChain xmlns="http://schemas.openxmlformats.org/spreadsheetml/2006/main">
  <c r="K16" i="1" l="1"/>
  <c r="M16" i="1" s="1"/>
  <c r="K11" i="1"/>
  <c r="N17" i="1" l="1"/>
  <c r="G17" i="1"/>
  <c r="E17" i="1"/>
  <c r="D17" i="1"/>
  <c r="O16" i="1"/>
  <c r="Q16" i="1" s="1"/>
  <c r="O15" i="1"/>
  <c r="Q15" i="1" s="1"/>
  <c r="K15" i="1"/>
  <c r="M15" i="1" s="1"/>
  <c r="O14" i="1"/>
  <c r="Q14" i="1" s="1"/>
  <c r="K14" i="1"/>
  <c r="M14" i="1" s="1"/>
  <c r="O13" i="1"/>
  <c r="Q13" i="1" s="1"/>
  <c r="K13" i="1"/>
  <c r="M13" i="1" s="1"/>
  <c r="O12" i="1"/>
  <c r="Q12" i="1" s="1"/>
  <c r="K12" i="1"/>
  <c r="M12" i="1" s="1"/>
  <c r="O11" i="1"/>
  <c r="Q11" i="1" s="1"/>
  <c r="M11" i="1"/>
  <c r="R12" i="1" l="1"/>
  <c r="S11" i="1"/>
  <c r="U11" i="1" s="1"/>
  <c r="S13" i="1"/>
  <c r="U13" i="1" s="1"/>
  <c r="R16" i="1"/>
  <c r="R14" i="1"/>
  <c r="S14" i="1"/>
  <c r="U14" i="1" s="1"/>
  <c r="S16" i="1"/>
  <c r="U16" i="1" s="1"/>
  <c r="S15" i="1"/>
  <c r="U15" i="1" s="1"/>
  <c r="R11" i="1"/>
  <c r="R13" i="1"/>
  <c r="R15" i="1"/>
  <c r="S12" i="1"/>
  <c r="U12" i="1" s="1"/>
</calcChain>
</file>

<file path=xl/sharedStrings.xml><?xml version="1.0" encoding="utf-8"?>
<sst xmlns="http://schemas.openxmlformats.org/spreadsheetml/2006/main" count="27" uniqueCount="27">
  <si>
    <t>УТВЕРЖДАЮ</t>
  </si>
  <si>
    <t>____________________           И.Г. Иванова</t>
  </si>
  <si>
    <t>Наименование филиала</t>
  </si>
  <si>
    <t>Количество мест в общежитии</t>
  </si>
  <si>
    <t>Площадь здания,кв.м</t>
  </si>
  <si>
    <t>Площадь общежития,кв.м</t>
  </si>
  <si>
    <t>Норматив платы за наем, руб/1кв.м/мес</t>
  </si>
  <si>
    <t xml:space="preserve">Плата за наем на 1место/мес, руб(Pn) </t>
  </si>
  <si>
    <t>коффициент учитывающий планировку,K1</t>
  </si>
  <si>
    <r>
      <t xml:space="preserve">Плата за наем с учетом K1,руб/мес за место </t>
    </r>
    <r>
      <rPr>
        <sz val="9"/>
        <rFont val="Calibri"/>
        <family val="2"/>
        <charset val="204"/>
      </rPr>
      <t>(гр.6*гр.7)</t>
    </r>
  </si>
  <si>
    <r>
      <t xml:space="preserve">Коммунальные расходы на 1 место/мес,руб (Pk) </t>
    </r>
    <r>
      <rPr>
        <sz val="9"/>
        <rFont val="Calibri"/>
        <family val="2"/>
        <charset val="204"/>
      </rPr>
      <t>(гр.9/гр3*гр4/гр2/12 мес)</t>
    </r>
  </si>
  <si>
    <t>коэффициент учитывающий субсидии K2</t>
  </si>
  <si>
    <r>
      <t xml:space="preserve">Коммунальные расходы на 1 место/мес с учетом K2,руб </t>
    </r>
    <r>
      <rPr>
        <sz val="9"/>
        <rFont val="Calibri"/>
        <family val="2"/>
        <charset val="204"/>
      </rPr>
      <t>(гр.10*гр.11)</t>
    </r>
  </si>
  <si>
    <r>
      <t xml:space="preserve">Плата за общежитие на 1 место/мес для внебюджетного финансирования,руб </t>
    </r>
    <r>
      <rPr>
        <sz val="9"/>
        <rFont val="Calibri"/>
        <family val="2"/>
        <charset val="204"/>
      </rPr>
      <t>(гр.8+гр.10)</t>
    </r>
  </si>
  <si>
    <r>
      <t xml:space="preserve">Плата за общежитие на 1 место/мес для бюджетного финансирования,руб </t>
    </r>
    <r>
      <rPr>
        <sz val="9"/>
        <rFont val="Calibri"/>
        <family val="2"/>
        <charset val="204"/>
      </rPr>
      <t>(гр.8+гр.12)</t>
    </r>
  </si>
  <si>
    <t>А-Судженск</t>
  </si>
  <si>
    <t>Л-Кузнецкий</t>
  </si>
  <si>
    <t>Белово</t>
  </si>
  <si>
    <t>Прокопьевск</t>
  </si>
  <si>
    <t>Новокузнецк</t>
  </si>
  <si>
    <t>Кемерово</t>
  </si>
  <si>
    <t>всего</t>
  </si>
  <si>
    <t xml:space="preserve">Расчет платы за проживание в общежитии </t>
  </si>
  <si>
    <r>
      <rPr>
        <b/>
        <sz val="12"/>
        <rFont val="Calibri"/>
        <family val="2"/>
        <charset val="204"/>
      </rPr>
      <t xml:space="preserve">Примечание: </t>
    </r>
    <r>
      <rPr>
        <sz val="12"/>
        <rFont val="Calibri"/>
        <family val="2"/>
        <charset val="204"/>
      </rPr>
      <t>Базовый размер платы за наем (гр.5) установлен ПОСТАНОВЛЕНИЕМ ПРАВИТЕЛЬСТВА КЕМЕРОВСКОЙ ОБЛАСТИ - КУЗБАССА ОТ 22 МАРТА 2021 Г. N 119 "ОБ ИНДЕКСАЦИИ МАКСИМАЛЬНОГО РАЗМЕРА ПЛАТЫ ЗА НАЕМ ЖИЛОГО ПОМЕЩЕНИЯ ПО ДОГОВОРУ НАЙМА ЖИЛОГО ПОМЕЩЕНИЯ ЖИЛИЩНОГО ФОНДА СОЦИАЛЬНОГО ИСПОЛЬЗОВАНИЯ В 2021 ГОДУ"</t>
    </r>
  </si>
  <si>
    <t>Директор ГБПОУ "КМК"</t>
  </si>
  <si>
    <t>Коммунальные расходы в 24г по зданию в целом,руб</t>
  </si>
  <si>
    <t xml:space="preserve">                                     "09"    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</si>
</sst>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u/>
      <sz val="12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 wrapText="1"/>
    </xf>
    <xf numFmtId="1" fontId="6" fillId="2" borderId="2" xfId="0" applyNumberFormat="1" applyFont="1" applyFill="1" applyBorder="1" applyAlignment="1">
      <alignment horizontal="center" wrapText="1"/>
    </xf>
    <xf numFmtId="0" fontId="1" fillId="0" borderId="0" xfId="0" applyFont="1" applyBorder="1"/>
    <xf numFmtId="1" fontId="1" fillId="0" borderId="0" xfId="0" applyNumberFormat="1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3" fontId="1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6" fillId="2" borderId="3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tabSelected="1" workbookViewId="0">
      <selection activeCell="V15" sqref="V15"/>
    </sheetView>
  </sheetViews>
  <sheetFormatPr defaultColWidth="8.85546875" defaultRowHeight="15.75" x14ac:dyDescent="0.25"/>
  <cols>
    <col min="1" max="1" width="0.140625" style="1" customWidth="1"/>
    <col min="2" max="2" width="10.140625" style="1" customWidth="1"/>
    <col min="3" max="3" width="6" style="1" customWidth="1"/>
    <col min="4" max="4" width="12.140625" style="1" customWidth="1"/>
    <col min="5" max="5" width="8.85546875" style="1" customWidth="1"/>
    <col min="6" max="6" width="3.85546875" style="1" customWidth="1"/>
    <col min="7" max="7" width="8.85546875" style="1" customWidth="1"/>
    <col min="8" max="8" width="4.28515625" style="1" customWidth="1"/>
    <col min="9" max="9" width="8.28515625" style="1" customWidth="1"/>
    <col min="10" max="10" width="6.28515625" style="1" customWidth="1"/>
    <col min="11" max="11" width="12.28515625" style="1" customWidth="1"/>
    <col min="12" max="13" width="12.85546875" style="1" customWidth="1"/>
    <col min="14" max="14" width="13.140625" style="1" customWidth="1"/>
    <col min="15" max="15" width="12.85546875" style="1" customWidth="1"/>
    <col min="16" max="16" width="14.28515625" style="1" customWidth="1"/>
    <col min="17" max="17" width="13.7109375" style="1" customWidth="1"/>
    <col min="18" max="18" width="16.28515625" style="1" customWidth="1"/>
    <col min="19" max="19" width="17.5703125" style="1" customWidth="1"/>
    <col min="20" max="20" width="15.140625" style="1" customWidth="1"/>
    <col min="21" max="21" width="12.28515625" style="1" customWidth="1"/>
    <col min="22" max="16384" width="8.85546875" style="1"/>
  </cols>
  <sheetData>
    <row r="1" spans="2:21" x14ac:dyDescent="0.25">
      <c r="Q1" s="44" t="s">
        <v>0</v>
      </c>
      <c r="R1" s="44"/>
      <c r="S1" s="44"/>
    </row>
    <row r="2" spans="2:21" x14ac:dyDescent="0.25">
      <c r="Q2" s="44" t="s">
        <v>24</v>
      </c>
      <c r="R2" s="44"/>
      <c r="S2" s="44"/>
    </row>
    <row r="3" spans="2:21" x14ac:dyDescent="0.25">
      <c r="Q3" s="44" t="s">
        <v>1</v>
      </c>
      <c r="R3" s="44"/>
      <c r="S3" s="44"/>
    </row>
    <row r="4" spans="2:21" x14ac:dyDescent="0.25">
      <c r="Q4" s="45" t="s">
        <v>26</v>
      </c>
      <c r="R4" s="45"/>
      <c r="S4" s="45"/>
    </row>
    <row r="6" spans="2:21" x14ac:dyDescent="0.25">
      <c r="B6" s="46" t="s">
        <v>22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3"/>
    </row>
    <row r="7" spans="2:21" x14ac:dyDescent="0.25">
      <c r="B7" s="4"/>
      <c r="C7" s="4"/>
      <c r="D7" s="4"/>
      <c r="E7" s="4"/>
      <c r="F7" s="4"/>
      <c r="G7" s="4"/>
      <c r="H7" s="4"/>
      <c r="I7" s="4"/>
      <c r="J7" s="4"/>
      <c r="K7" s="46"/>
      <c r="L7" s="46"/>
      <c r="M7" s="46"/>
      <c r="N7" s="46"/>
      <c r="O7" s="4"/>
      <c r="P7" s="4"/>
      <c r="Q7" s="4"/>
      <c r="R7" s="4"/>
      <c r="S7" s="4"/>
      <c r="T7" s="3"/>
    </row>
    <row r="8" spans="2:2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5"/>
    </row>
    <row r="9" spans="2:21" ht="72" x14ac:dyDescent="0.25">
      <c r="B9" s="43" t="s">
        <v>2</v>
      </c>
      <c r="C9" s="43"/>
      <c r="D9" s="6" t="s">
        <v>3</v>
      </c>
      <c r="E9" s="43" t="s">
        <v>4</v>
      </c>
      <c r="F9" s="43"/>
      <c r="G9" s="43" t="s">
        <v>5</v>
      </c>
      <c r="H9" s="43"/>
      <c r="I9" s="43" t="s">
        <v>6</v>
      </c>
      <c r="J9" s="43"/>
      <c r="K9" s="7" t="s">
        <v>7</v>
      </c>
      <c r="L9" s="8" t="s">
        <v>8</v>
      </c>
      <c r="M9" s="9" t="s">
        <v>9</v>
      </c>
      <c r="N9" s="7" t="s">
        <v>25</v>
      </c>
      <c r="O9" s="9" t="s">
        <v>10</v>
      </c>
      <c r="P9" s="7" t="s">
        <v>11</v>
      </c>
      <c r="Q9" s="9" t="s">
        <v>12</v>
      </c>
      <c r="R9" s="10" t="s">
        <v>13</v>
      </c>
      <c r="S9" s="10" t="s">
        <v>14</v>
      </c>
      <c r="T9" s="11"/>
      <c r="U9" s="11"/>
    </row>
    <row r="10" spans="2:21" x14ac:dyDescent="0.25">
      <c r="B10" s="41">
        <v>1</v>
      </c>
      <c r="C10" s="42"/>
      <c r="D10" s="12">
        <v>2</v>
      </c>
      <c r="E10" s="41">
        <v>3</v>
      </c>
      <c r="F10" s="42"/>
      <c r="G10" s="41">
        <v>4</v>
      </c>
      <c r="H10" s="42"/>
      <c r="I10" s="41">
        <v>5</v>
      </c>
      <c r="J10" s="42"/>
      <c r="K10" s="12">
        <v>6</v>
      </c>
      <c r="L10" s="13">
        <v>7</v>
      </c>
      <c r="M10" s="14">
        <v>8</v>
      </c>
      <c r="N10" s="14">
        <v>9</v>
      </c>
      <c r="O10" s="14">
        <v>10</v>
      </c>
      <c r="P10" s="14">
        <v>11</v>
      </c>
      <c r="Q10" s="14">
        <v>12</v>
      </c>
      <c r="R10" s="15">
        <v>13</v>
      </c>
      <c r="S10" s="15">
        <v>14</v>
      </c>
      <c r="T10" s="16"/>
      <c r="U10" s="16"/>
    </row>
    <row r="11" spans="2:21" ht="19.149999999999999" customHeight="1" x14ac:dyDescent="0.25">
      <c r="B11" s="33" t="s">
        <v>15</v>
      </c>
      <c r="C11" s="33"/>
      <c r="D11" s="17">
        <v>140</v>
      </c>
      <c r="E11" s="34">
        <v>5039.8999999999996</v>
      </c>
      <c r="F11" s="34"/>
      <c r="G11" s="34">
        <v>991.6</v>
      </c>
      <c r="H11" s="34"/>
      <c r="I11" s="34">
        <v>70</v>
      </c>
      <c r="J11" s="34"/>
      <c r="K11" s="18">
        <f>G11/D11*I11</f>
        <v>495.8</v>
      </c>
      <c r="L11" s="19">
        <v>0.5</v>
      </c>
      <c r="M11" s="20">
        <f t="shared" ref="M11:M15" si="0">K11*L11</f>
        <v>247.9</v>
      </c>
      <c r="N11" s="21">
        <v>3000000</v>
      </c>
      <c r="O11" s="22">
        <f t="shared" ref="O11:O16" si="1">N11/E11*G11/D11/12</f>
        <v>351.33917056177415</v>
      </c>
      <c r="P11" s="22">
        <v>0.5</v>
      </c>
      <c r="Q11" s="22">
        <f t="shared" ref="Q11:Q16" si="2">O11*P11</f>
        <v>175.66958528088708</v>
      </c>
      <c r="R11" s="23">
        <f t="shared" ref="R11:R15" si="3">M11+O11</f>
        <v>599.23917056177413</v>
      </c>
      <c r="S11" s="23">
        <f t="shared" ref="S11:S16" si="4">M11+Q11</f>
        <v>423.56958528088705</v>
      </c>
      <c r="T11" s="24">
        <v>335</v>
      </c>
      <c r="U11" s="25">
        <f>S11/T11*100</f>
        <v>126.43868217339913</v>
      </c>
    </row>
    <row r="12" spans="2:21" ht="19.149999999999999" customHeight="1" x14ac:dyDescent="0.25">
      <c r="B12" s="33" t="s">
        <v>16</v>
      </c>
      <c r="C12" s="33"/>
      <c r="D12" s="17">
        <v>120</v>
      </c>
      <c r="E12" s="34">
        <v>4924.1000000000004</v>
      </c>
      <c r="F12" s="34"/>
      <c r="G12" s="34">
        <v>1367.7</v>
      </c>
      <c r="H12" s="34"/>
      <c r="I12" s="34">
        <v>70</v>
      </c>
      <c r="J12" s="34"/>
      <c r="K12" s="18">
        <f t="shared" ref="K12:K15" si="5">G12/D12*I12</f>
        <v>797.82500000000005</v>
      </c>
      <c r="L12" s="19">
        <v>0.5</v>
      </c>
      <c r="M12" s="20">
        <f t="shared" si="0"/>
        <v>398.91250000000002</v>
      </c>
      <c r="N12" s="21">
        <v>3600000</v>
      </c>
      <c r="O12" s="22">
        <f t="shared" si="1"/>
        <v>694.39085315082957</v>
      </c>
      <c r="P12" s="22">
        <v>0.5</v>
      </c>
      <c r="Q12" s="22">
        <f t="shared" si="2"/>
        <v>347.19542657541479</v>
      </c>
      <c r="R12" s="23">
        <f t="shared" si="3"/>
        <v>1093.3033531508295</v>
      </c>
      <c r="S12" s="23">
        <f t="shared" si="4"/>
        <v>746.10792657541481</v>
      </c>
      <c r="T12" s="24">
        <v>603</v>
      </c>
      <c r="U12" s="25">
        <f t="shared" ref="U12:U16" si="6">S12/T12*100</f>
        <v>123.73265780686813</v>
      </c>
    </row>
    <row r="13" spans="2:21" ht="19.149999999999999" customHeight="1" x14ac:dyDescent="0.25">
      <c r="B13" s="33" t="s">
        <v>17</v>
      </c>
      <c r="C13" s="33"/>
      <c r="D13" s="17">
        <v>120</v>
      </c>
      <c r="E13" s="34">
        <v>6840.6</v>
      </c>
      <c r="F13" s="34"/>
      <c r="G13" s="34">
        <v>1516</v>
      </c>
      <c r="H13" s="34"/>
      <c r="I13" s="34">
        <v>70</v>
      </c>
      <c r="J13" s="34"/>
      <c r="K13" s="18">
        <f t="shared" si="5"/>
        <v>884.33333333333326</v>
      </c>
      <c r="L13" s="19">
        <v>0.5</v>
      </c>
      <c r="M13" s="20">
        <f t="shared" si="0"/>
        <v>442.16666666666663</v>
      </c>
      <c r="N13" s="21">
        <v>4300000</v>
      </c>
      <c r="O13" s="22">
        <f t="shared" si="1"/>
        <v>661.77593258551065</v>
      </c>
      <c r="P13" s="22">
        <v>0.5</v>
      </c>
      <c r="Q13" s="22">
        <f t="shared" si="2"/>
        <v>330.88796629275532</v>
      </c>
      <c r="R13" s="23">
        <f t="shared" si="3"/>
        <v>1103.9425992521774</v>
      </c>
      <c r="S13" s="23">
        <f t="shared" si="4"/>
        <v>773.05463295942195</v>
      </c>
      <c r="T13" s="24">
        <v>616</v>
      </c>
      <c r="U13" s="25">
        <f t="shared" si="6"/>
        <v>125.49588197393213</v>
      </c>
    </row>
    <row r="14" spans="2:21" ht="19.149999999999999" customHeight="1" x14ac:dyDescent="0.25">
      <c r="B14" s="33" t="s">
        <v>18</v>
      </c>
      <c r="C14" s="33"/>
      <c r="D14" s="17">
        <v>40</v>
      </c>
      <c r="E14" s="34">
        <v>4931.7</v>
      </c>
      <c r="F14" s="34"/>
      <c r="G14" s="34">
        <v>351.7</v>
      </c>
      <c r="H14" s="34"/>
      <c r="I14" s="34">
        <v>70</v>
      </c>
      <c r="J14" s="34"/>
      <c r="K14" s="18">
        <f t="shared" si="5"/>
        <v>615.47500000000002</v>
      </c>
      <c r="L14" s="19">
        <v>0.5</v>
      </c>
      <c r="M14" s="20">
        <f t="shared" si="0"/>
        <v>307.73750000000001</v>
      </c>
      <c r="N14" s="21">
        <v>4500000</v>
      </c>
      <c r="O14" s="22">
        <f t="shared" si="1"/>
        <v>668.57016850173363</v>
      </c>
      <c r="P14" s="22">
        <v>0.5</v>
      </c>
      <c r="Q14" s="22">
        <f t="shared" si="2"/>
        <v>334.28508425086682</v>
      </c>
      <c r="R14" s="23">
        <f t="shared" si="3"/>
        <v>976.30766850173359</v>
      </c>
      <c r="S14" s="23">
        <f t="shared" si="4"/>
        <v>642.02258425086688</v>
      </c>
      <c r="T14" s="24">
        <v>517</v>
      </c>
      <c r="U14" s="25">
        <f t="shared" si="6"/>
        <v>124.18231803691815</v>
      </c>
    </row>
    <row r="15" spans="2:21" ht="18.600000000000001" customHeight="1" x14ac:dyDescent="0.25">
      <c r="B15" s="39" t="s">
        <v>19</v>
      </c>
      <c r="C15" s="40"/>
      <c r="D15" s="17">
        <v>90</v>
      </c>
      <c r="E15" s="34">
        <v>8095</v>
      </c>
      <c r="F15" s="34"/>
      <c r="G15" s="34">
        <v>1025</v>
      </c>
      <c r="H15" s="34"/>
      <c r="I15" s="34">
        <v>90</v>
      </c>
      <c r="J15" s="34"/>
      <c r="K15" s="18">
        <f t="shared" si="5"/>
        <v>1025</v>
      </c>
      <c r="L15" s="19">
        <v>0.5</v>
      </c>
      <c r="M15" s="20">
        <f t="shared" si="0"/>
        <v>512.5</v>
      </c>
      <c r="N15" s="21">
        <v>3800000</v>
      </c>
      <c r="O15" s="22">
        <f t="shared" si="1"/>
        <v>445.51963946652023</v>
      </c>
      <c r="P15" s="22">
        <v>0.5</v>
      </c>
      <c r="Q15" s="22">
        <f t="shared" si="2"/>
        <v>222.75981973326012</v>
      </c>
      <c r="R15" s="23">
        <f t="shared" si="3"/>
        <v>958.01963946652018</v>
      </c>
      <c r="S15" s="23">
        <f t="shared" si="4"/>
        <v>735.25981973326009</v>
      </c>
      <c r="T15" s="24">
        <v>604</v>
      </c>
      <c r="U15" s="25">
        <f t="shared" si="6"/>
        <v>121.73175823398346</v>
      </c>
    </row>
    <row r="16" spans="2:21" ht="19.149999999999999" customHeight="1" x14ac:dyDescent="0.25">
      <c r="B16" s="33" t="s">
        <v>20</v>
      </c>
      <c r="C16" s="33"/>
      <c r="D16" s="17">
        <v>190</v>
      </c>
      <c r="E16" s="34">
        <v>6474.2</v>
      </c>
      <c r="F16" s="34"/>
      <c r="G16" s="34">
        <v>1554.7</v>
      </c>
      <c r="H16" s="34"/>
      <c r="I16" s="34">
        <v>100</v>
      </c>
      <c r="J16" s="34"/>
      <c r="K16" s="18">
        <f>G16/D16*I16</f>
        <v>818.26315789473688</v>
      </c>
      <c r="L16" s="19">
        <v>0.5</v>
      </c>
      <c r="M16" s="20">
        <f>K16*L16</f>
        <v>409.13157894736844</v>
      </c>
      <c r="N16" s="21">
        <v>5300000</v>
      </c>
      <c r="O16" s="22">
        <f t="shared" si="1"/>
        <v>558.2150094274333</v>
      </c>
      <c r="P16" s="22">
        <v>0.5</v>
      </c>
      <c r="Q16" s="22">
        <f t="shared" si="2"/>
        <v>279.10750471371665</v>
      </c>
      <c r="R16" s="23">
        <f>M16+O16</f>
        <v>967.34658837480174</v>
      </c>
      <c r="S16" s="23">
        <f t="shared" si="4"/>
        <v>688.23908366108503</v>
      </c>
      <c r="T16" s="24">
        <v>591</v>
      </c>
      <c r="U16" s="25">
        <f t="shared" si="6"/>
        <v>116.45331364823774</v>
      </c>
    </row>
    <row r="17" spans="2:24" ht="19.149999999999999" customHeight="1" x14ac:dyDescent="0.25">
      <c r="B17" s="35" t="s">
        <v>21</v>
      </c>
      <c r="C17" s="35"/>
      <c r="D17" s="26">
        <f>SUM(D10:D16)</f>
        <v>702</v>
      </c>
      <c r="E17" s="36">
        <f>SUM(E11:F16)</f>
        <v>36305.5</v>
      </c>
      <c r="F17" s="37"/>
      <c r="G17" s="36">
        <f>SUM(G11:H16)</f>
        <v>6806.7</v>
      </c>
      <c r="H17" s="37"/>
      <c r="I17" s="38"/>
      <c r="J17" s="38"/>
      <c r="K17" s="26"/>
      <c r="L17" s="26"/>
      <c r="M17" s="26"/>
      <c r="N17" s="27">
        <f>SUM(N11:N16)</f>
        <v>24500000</v>
      </c>
      <c r="O17" s="22"/>
      <c r="P17" s="17"/>
      <c r="Q17" s="17"/>
      <c r="R17" s="23"/>
      <c r="S17" s="28"/>
      <c r="T17" s="24"/>
      <c r="U17" s="24"/>
    </row>
    <row r="19" spans="2:24" ht="30.75" customHeight="1" x14ac:dyDescent="0.25">
      <c r="B19" s="31" t="s">
        <v>23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2:24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2"/>
      <c r="U20" s="2"/>
      <c r="V20" s="2"/>
      <c r="W20" s="2"/>
      <c r="X20" s="2"/>
    </row>
    <row r="21" spans="2:24" x14ac:dyDescent="0.25">
      <c r="N21" s="29"/>
      <c r="R21" s="30"/>
      <c r="S21" s="30"/>
      <c r="T21" s="30"/>
    </row>
  </sheetData>
  <mergeCells count="45">
    <mergeCell ref="B9:C9"/>
    <mergeCell ref="E9:F9"/>
    <mergeCell ref="G9:H9"/>
    <mergeCell ref="I9:J9"/>
    <mergeCell ref="Q1:S1"/>
    <mergeCell ref="Q2:S2"/>
    <mergeCell ref="Q4:S4"/>
    <mergeCell ref="B6:S6"/>
    <mergeCell ref="B8:S8"/>
    <mergeCell ref="Q3:S3"/>
    <mergeCell ref="K7:N7"/>
    <mergeCell ref="B10:C10"/>
    <mergeCell ref="E10:F10"/>
    <mergeCell ref="G10:H10"/>
    <mergeCell ref="I10:J10"/>
    <mergeCell ref="B11:C11"/>
    <mergeCell ref="E11:F11"/>
    <mergeCell ref="G11:H11"/>
    <mergeCell ref="I11:J11"/>
    <mergeCell ref="B12:C12"/>
    <mergeCell ref="E12:F12"/>
    <mergeCell ref="G12:H12"/>
    <mergeCell ref="I12:J12"/>
    <mergeCell ref="B13:C13"/>
    <mergeCell ref="E13:F13"/>
    <mergeCell ref="G13:H13"/>
    <mergeCell ref="I13:J13"/>
    <mergeCell ref="B14:C14"/>
    <mergeCell ref="E14:F14"/>
    <mergeCell ref="G14:H14"/>
    <mergeCell ref="I14:J14"/>
    <mergeCell ref="B15:C15"/>
    <mergeCell ref="E15:F15"/>
    <mergeCell ref="G15:H15"/>
    <mergeCell ref="I15:J15"/>
    <mergeCell ref="B19:S19"/>
    <mergeCell ref="B20:S20"/>
    <mergeCell ref="B16:C16"/>
    <mergeCell ref="E16:F16"/>
    <mergeCell ref="G16:H16"/>
    <mergeCell ref="I16:J16"/>
    <mergeCell ref="B17:C17"/>
    <mergeCell ref="E17:F17"/>
    <mergeCell ref="G17:H17"/>
    <mergeCell ref="I17:J17"/>
  </mergeCells>
  <pageMargins left="0.78740157480314965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сентября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</dc:creator>
  <cp:lastModifiedBy>Ирина Григорьевна</cp:lastModifiedBy>
  <cp:lastPrinted>2023-06-02T03:52:15Z</cp:lastPrinted>
  <dcterms:created xsi:type="dcterms:W3CDTF">2019-12-06T02:59:46Z</dcterms:created>
  <dcterms:modified xsi:type="dcterms:W3CDTF">2024-08-09T01:28:41Z</dcterms:modified>
</cp:coreProperties>
</file>